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9 МЕСЯЦЕВ\Заключение\"/>
    </mc:Choice>
  </mc:AlternateContent>
  <bookViews>
    <workbookView xWindow="14460" yWindow="0" windowWidth="12120" windowHeight="9120" tabRatio="704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62913"/>
</workbook>
</file>

<file path=xl/calcChain.xml><?xml version="1.0" encoding="utf-8"?>
<calcChain xmlns="http://schemas.openxmlformats.org/spreadsheetml/2006/main">
  <c r="D6" i="1" l="1"/>
  <c r="L20" i="1" l="1"/>
  <c r="L28" i="1"/>
  <c r="J32" i="1" l="1"/>
  <c r="I32" i="1"/>
  <c r="L17" i="1" l="1"/>
  <c r="L18" i="1"/>
  <c r="J17" i="1"/>
  <c r="J18" i="1"/>
  <c r="J20" i="1"/>
  <c r="I17" i="1"/>
  <c r="I18" i="1"/>
  <c r="I19" i="1"/>
  <c r="I20" i="1"/>
  <c r="L14" i="1"/>
  <c r="L15" i="1"/>
  <c r="J14" i="1"/>
  <c r="J15" i="1"/>
  <c r="I14" i="1"/>
  <c r="I15" i="1"/>
  <c r="B27" i="1" l="1"/>
  <c r="B16" i="1"/>
  <c r="B6" i="1"/>
  <c r="B25" i="1" l="1"/>
  <c r="B35" i="1" s="1"/>
  <c r="L10" i="1"/>
  <c r="L30" i="1"/>
  <c r="L31" i="1"/>
  <c r="D27" i="1"/>
  <c r="L33" i="1" l="1"/>
  <c r="L9" i="1"/>
  <c r="J31" i="1" l="1"/>
  <c r="L11" i="1"/>
  <c r="L12" i="1"/>
  <c r="L13" i="1"/>
  <c r="L7" i="1"/>
  <c r="L8" i="1"/>
  <c r="K9" i="1"/>
  <c r="J9" i="1"/>
  <c r="I9" i="1"/>
  <c r="H9" i="1"/>
  <c r="D16" i="1"/>
  <c r="D25" i="1" l="1"/>
  <c r="E6" i="1"/>
  <c r="J8" i="1" l="1"/>
  <c r="I7" i="1"/>
  <c r="H7" i="1"/>
  <c r="I8" i="1" l="1"/>
  <c r="L22" i="1"/>
  <c r="H30" i="1" l="1"/>
  <c r="I23" i="1" l="1"/>
  <c r="J23" i="1"/>
  <c r="F16" i="1"/>
  <c r="D35" i="1"/>
  <c r="E16" i="1"/>
  <c r="F27" i="1"/>
  <c r="E27" i="1"/>
  <c r="F6" i="1"/>
  <c r="H8" i="1"/>
  <c r="K8" i="1"/>
  <c r="L23" i="1"/>
  <c r="J22" i="1"/>
  <c r="I22" i="1"/>
  <c r="H22" i="1"/>
  <c r="K18" i="1"/>
  <c r="K17" i="1"/>
  <c r="H14" i="1"/>
  <c r="H10" i="1"/>
  <c r="K20" i="1"/>
  <c r="K21" i="1"/>
  <c r="K22" i="1"/>
  <c r="K23" i="1"/>
  <c r="K24" i="1"/>
  <c r="K19" i="1"/>
  <c r="K10" i="1"/>
  <c r="I11" i="1"/>
  <c r="J11" i="1"/>
  <c r="K11" i="1"/>
  <c r="J16" i="1" l="1"/>
  <c r="L16" i="1"/>
  <c r="I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I30" i="1" l="1"/>
  <c r="H33" i="1"/>
  <c r="H31" i="1"/>
  <c r="H32" i="1"/>
  <c r="H29" i="1"/>
  <c r="H28" i="1"/>
  <c r="H24" i="1"/>
  <c r="H21" i="1"/>
  <c r="H19" i="1"/>
  <c r="H11" i="1"/>
  <c r="H12" i="1"/>
  <c r="H13" i="1"/>
  <c r="J30" i="1"/>
  <c r="J28" i="1"/>
  <c r="J13" i="1"/>
  <c r="J12" i="1"/>
  <c r="J7" i="1"/>
  <c r="I31" i="1"/>
  <c r="I28" i="1"/>
  <c r="I13" i="1"/>
  <c r="I12" i="1"/>
  <c r="K7" i="1"/>
  <c r="K12" i="1"/>
  <c r="K13" i="1"/>
  <c r="K14" i="1"/>
  <c r="K15" i="1"/>
  <c r="K28" i="1"/>
  <c r="K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K6" i="1"/>
  <c r="L6" i="1"/>
  <c r="G7" i="1" l="1"/>
  <c r="G8" i="1"/>
  <c r="G9" i="1"/>
  <c r="L35" i="1"/>
  <c r="G30" i="1"/>
  <c r="G14" i="1"/>
  <c r="F38" i="1"/>
  <c r="G34" i="1"/>
  <c r="G23" i="1"/>
  <c r="G33" i="1"/>
  <c r="G31" i="1"/>
  <c r="G20" i="1"/>
  <c r="G13" i="1"/>
  <c r="G21" i="1"/>
  <c r="G12" i="1"/>
  <c r="G24" i="1"/>
  <c r="G11" i="1"/>
  <c r="G22" i="1"/>
  <c r="G10" i="1"/>
  <c r="G32" i="1"/>
  <c r="G29" i="1"/>
  <c r="G18" i="1"/>
  <c r="G28" i="1"/>
  <c r="H25" i="1"/>
  <c r="L25" i="1"/>
  <c r="I25" i="1"/>
  <c r="J25" i="1"/>
  <c r="I35" i="1"/>
  <c r="G17" i="1"/>
  <c r="G19" i="1"/>
  <c r="K25" i="1"/>
  <c r="G6" i="1" l="1"/>
  <c r="K35" i="1"/>
  <c r="B38" i="1"/>
  <c r="H35" i="1"/>
  <c r="E38" i="1"/>
  <c r="G27" i="1"/>
  <c r="G16" i="1"/>
  <c r="J35" i="1"/>
  <c r="G25" i="1" l="1"/>
  <c r="G35" i="1" s="1"/>
</calcChain>
</file>

<file path=xl/sharedStrings.xml><?xml version="1.0" encoding="utf-8"?>
<sst xmlns="http://schemas.openxmlformats.org/spreadsheetml/2006/main" count="61" uniqueCount="49">
  <si>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</si>
  <si>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</si>
  <si>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</si>
  <si>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</si>
  <si>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</si>
  <si>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</si>
  <si>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</si>
  <si>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</si>
  <si>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</si>
  <si>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</si>
  <si>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</si>
  <si>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</si>
  <si>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</si>
  <si>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</si>
  <si>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</si>
  <si>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</si>
  <si>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</si>
  <si>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 доходы от компенсации затрат бюджетов поселений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</si>
  <si>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</si>
  <si>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</si>
  <si>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</si>
  <si>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</si>
  <si>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</si>
  <si>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</si>
  <si>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</si>
  <si>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</si>
  <si>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</si>
  <si>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</si>
  <si>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</si>
  <si>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</si>
  <si>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Штрафы, санкции, возмещение ущерба</t>
  </si>
  <si>
    <t>Прочие поступления от денежных взысканий и иных сумм в возмещении ущерба</t>
  </si>
  <si>
    <t>-</t>
  </si>
  <si>
    <t xml:space="preserve">Налог, взимаемый в связи с упрощенной системой налогообложения </t>
  </si>
  <si>
    <t>Уточненные бюджетные назначения, утвержденные на отчетную дату             (ф. 0503117)</t>
  </si>
  <si>
    <t>Доходы, получаемые в виде арендной платы,, а также средства от продажи права на заключение договоров аренды за земли, находящиеся  в собственности сельских поселений  указанных земельных участков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</si>
  <si>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</si>
  <si>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</si>
  <si>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</si>
  <si>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Бюджетные назначения на 2022 год </t>
  </si>
  <si>
    <t>Уточненые бюджетные назначения на 2022 год  (ф.0503117)</t>
  </si>
  <si>
    <t>на 2022 год, %</t>
  </si>
  <si>
    <r>
      <t>Показатели кассового исполнения за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девять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месяцев  2021 года</t>
    </r>
  </si>
  <si>
    <t>Показатели кассового исполнения за девять месяцев  2022 года             (ф. 0503117)</t>
  </si>
  <si>
    <t>Исполнение бюджета за девять месяцев 2022  года относительно уточненных бюджетных назначений</t>
  </si>
  <si>
    <t>на девять месяцев 2022 года, %</t>
  </si>
  <si>
    <t>Отклонение  показателей  исполнения бюджета за девять месяцев 2022 года относительно девять месяцев    2021 года</t>
  </si>
  <si>
    <t xml:space="preserve">Отклонение  показателей  исполнения бюджета за девять месяцев 2022года относительно уточненных бюджетных назначений на девять месяцев 2022 года, тыс.руб.  </t>
  </si>
  <si>
    <t>ПРИЛОЖЕНИЕ № 2 к заключению по отчету об исполнении бюджета МО "Хорей-Верский сельсовет" НАО за девять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</si>
</sst>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7" fontId="2" fillId="3" borderId="4" xfId="1" applyNumberFormat="1" applyFont="1" applyFill="1" applyBorder="1" applyAlignment="1">
      <alignment horizontal="right" vertical="center"/>
    </xf>
    <xf numFmtId="167" fontId="3" fillId="9" borderId="4" xfId="1" applyNumberFormat="1" applyFont="1" applyFill="1" applyBorder="1" applyAlignment="1">
      <alignment horizontal="right" vertical="center"/>
    </xf>
    <xf numFmtId="167" fontId="2" fillId="0" borderId="4" xfId="1" applyNumberFormat="1" applyFont="1" applyFill="1" applyBorder="1" applyAlignment="1">
      <alignment horizontal="right" vertical="center"/>
    </xf>
    <xf numFmtId="167" fontId="2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4" xfId="2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vertical="center" wrapText="1"/>
    </xf>
    <xf numFmtId="165" fontId="4" fillId="10" borderId="4" xfId="2" applyNumberFormat="1" applyFont="1" applyFill="1" applyBorder="1" applyAlignment="1">
      <alignment horizontal="right" vertical="center"/>
    </xf>
    <xf numFmtId="167" fontId="4" fillId="10" borderId="4" xfId="0" applyNumberFormat="1" applyFont="1" applyFill="1" applyBorder="1" applyAlignment="1">
      <alignment horizontal="right" vertical="center"/>
    </xf>
    <xf numFmtId="167" fontId="4" fillId="10" borderId="4" xfId="1" applyNumberFormat="1" applyFont="1" applyFill="1" applyBorder="1" applyAlignment="1">
      <alignment horizontal="right" vertical="center"/>
    </xf>
    <xf numFmtId="167" fontId="2" fillId="10" borderId="4" xfId="1" applyNumberFormat="1" applyFont="1" applyFill="1" applyBorder="1" applyAlignment="1">
      <alignment horizontal="right" vertical="center"/>
    </xf>
    <xf numFmtId="166" fontId="8" fillId="0" borderId="0" xfId="0" applyNumberFormat="1" applyFont="1" applyBorder="1" applyAlignment="1">
      <alignment horizontal="center" wrapText="1"/>
    </xf>
    <xf numFmtId="166" fontId="9" fillId="0" borderId="0" xfId="0" applyNumberFormat="1" applyFont="1" applyBorder="1"/>
    <xf numFmtId="165" fontId="9" fillId="0" borderId="4" xfId="0" applyNumberFormat="1" applyFont="1" applyFill="1" applyBorder="1" applyAlignment="1">
      <alignment horizontal="right" vertical="center"/>
    </xf>
    <xf numFmtId="168" fontId="8" fillId="7" borderId="2" xfId="2" applyNumberFormat="1" applyFont="1" applyFill="1" applyBorder="1" applyAlignment="1" applyProtection="1">
      <alignment horizontal="center" vertical="center"/>
      <protection locked="0"/>
    </xf>
    <xf numFmtId="168" fontId="9" fillId="0" borderId="5" xfId="2" applyNumberFormat="1" applyFont="1" applyBorder="1"/>
    <xf numFmtId="166" fontId="9" fillId="0" borderId="0" xfId="0" applyNumberFormat="1" applyFont="1"/>
    <xf numFmtId="166" fontId="2" fillId="0" borderId="0" xfId="0" applyNumberFormat="1" applyFont="1" applyBorder="1" applyAlignment="1">
      <alignment horizontal="center" wrapText="1"/>
    </xf>
    <xf numFmtId="165" fontId="3" fillId="9" borderId="4" xfId="0" applyNumberFormat="1" applyFont="1" applyFill="1" applyBorder="1" applyAlignment="1">
      <alignment horizontal="right" vertical="center"/>
    </xf>
    <xf numFmtId="168" fontId="2" fillId="7" borderId="2" xfId="2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P38"/>
  <sheetViews>
    <sheetView tabSelected="1" zoomScaleNormal="100" zoomScaleSheetLayoutView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A4" sqref="A4:A5"/>
    </sheetView>
  </sheetViews>
  <sheetFormatPr defaultRowHeight="12.75" x14ac:dyDescent="0.2"/>
  <cols>
    <col min="1" max="1" width="52.140625" style="2" customWidth="1"/>
    <col min="2" max="3" width="12.7109375" style="8" customWidth="1"/>
    <col min="4" max="4" width="12.7109375" style="81" customWidth="1"/>
    <col min="5" max="5" width="14.140625" style="5" customWidth="1"/>
    <col min="6" max="6" width="13.7109375" style="5" customWidth="1"/>
    <col min="7" max="7" width="8.85546875" style="6" customWidth="1"/>
    <col min="8" max="8" width="19.140625" style="6" customWidth="1"/>
    <col min="9" max="9" width="8.85546875" style="6" customWidth="1"/>
    <col min="10" max="10" width="15.140625" style="5" customWidth="1"/>
    <col min="11" max="11" width="12.28515625" style="5" customWidth="1"/>
    <col min="12" max="12" width="14.85546875" style="7" customWidth="1"/>
    <col min="13" max="16384" width="9.140625" style="2"/>
  </cols>
  <sheetData>
    <row r="1" spans="1:16" ht="51.75" customHeight="1" x14ac:dyDescent="0.2">
      <c r="A1" s="9"/>
      <c r="B1" s="10"/>
      <c r="C1" s="10"/>
      <c r="D1" s="76"/>
      <c r="E1" s="82"/>
      <c r="F1" s="85"/>
      <c r="G1" s="1"/>
      <c r="H1" s="1"/>
      <c r="I1" s="1"/>
      <c r="J1" s="95" t="s">
        <v>48</v>
      </c>
      <c r="K1" s="95"/>
      <c r="L1" s="95"/>
    </row>
    <row r="2" spans="1:16" ht="14.25" customHeight="1" x14ac:dyDescent="0.2">
      <c r="A2" s="88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6" ht="12.75" customHeight="1" x14ac:dyDescent="0.2">
      <c r="A3" s="14"/>
      <c r="B3" s="15"/>
      <c r="C3" s="15"/>
      <c r="D3" s="77"/>
      <c r="E3" s="16"/>
      <c r="F3" s="89"/>
      <c r="G3" s="89"/>
      <c r="H3" s="89"/>
      <c r="I3" s="89"/>
      <c r="J3" s="89"/>
      <c r="K3" s="18"/>
      <c r="L3" s="22" t="s">
        <v>24</v>
      </c>
    </row>
    <row r="4" spans="1:16" ht="76.5" customHeight="1" x14ac:dyDescent="0.2">
      <c r="A4" s="87" t="s">
        <v>19</v>
      </c>
      <c r="B4" s="90" t="s">
        <v>42</v>
      </c>
      <c r="C4" s="90" t="s">
        <v>39</v>
      </c>
      <c r="D4" s="90" t="s">
        <v>40</v>
      </c>
      <c r="E4" s="90" t="s">
        <v>34</v>
      </c>
      <c r="F4" s="90" t="s">
        <v>43</v>
      </c>
      <c r="G4" s="91" t="s">
        <v>20</v>
      </c>
      <c r="H4" s="93" t="s">
        <v>47</v>
      </c>
      <c r="I4" s="91" t="s">
        <v>44</v>
      </c>
      <c r="J4" s="91"/>
      <c r="K4" s="96" t="s">
        <v>46</v>
      </c>
      <c r="L4" s="96"/>
    </row>
    <row r="5" spans="1:16" ht="78" customHeight="1" x14ac:dyDescent="0.2">
      <c r="A5" s="87"/>
      <c r="B5" s="90"/>
      <c r="C5" s="90"/>
      <c r="D5" s="90"/>
      <c r="E5" s="90"/>
      <c r="F5" s="90"/>
      <c r="G5" s="92"/>
      <c r="H5" s="93"/>
      <c r="I5" s="40" t="s">
        <v>41</v>
      </c>
      <c r="J5" s="86" t="s">
        <v>45</v>
      </c>
      <c r="K5" s="41" t="s">
        <v>5</v>
      </c>
      <c r="L5" s="41" t="s">
        <v>21</v>
      </c>
    </row>
    <row r="6" spans="1:16" s="11" customFormat="1" ht="20.25" customHeight="1" x14ac:dyDescent="0.2">
      <c r="A6" s="42" t="s">
        <v>6</v>
      </c>
      <c r="B6" s="43">
        <f>SUM(B7:B15)</f>
        <v>13075.3</v>
      </c>
      <c r="C6" s="43">
        <f t="shared" ref="C6" si="0">SUM(C7:C15)</f>
        <v>19748.7</v>
      </c>
      <c r="D6" s="43">
        <f>SUM(D7:D13)</f>
        <v>19748.7</v>
      </c>
      <c r="E6" s="43">
        <f>SUM(E7:E15)</f>
        <v>14785.1</v>
      </c>
      <c r="F6" s="43">
        <f>SUM(F7:F15)</f>
        <v>13741.4</v>
      </c>
      <c r="G6" s="44">
        <f>SUM(G7:G15)</f>
        <v>0.73245667805572279</v>
      </c>
      <c r="H6" s="43">
        <f t="shared" ref="H6:H14" si="1">F6-E6</f>
        <v>-1043.7000000000007</v>
      </c>
      <c r="I6" s="45">
        <f t="shared" ref="I6:I20" si="2">F6/D6</f>
        <v>0.69581288894965232</v>
      </c>
      <c r="J6" s="45">
        <f t="shared" ref="J6:J20" si="3">F6/E6</f>
        <v>0.92940866142264844</v>
      </c>
      <c r="K6" s="43">
        <f t="shared" ref="K6:K25" si="4">F6-B6</f>
        <v>666.10000000000036</v>
      </c>
      <c r="L6" s="63">
        <f>F6/B6-100%</f>
        <v>5.0943381796211273E-2</v>
      </c>
    </row>
    <row r="7" spans="1:16" ht="27" customHeight="1" x14ac:dyDescent="0.2">
      <c r="A7" s="46" t="s">
        <v>0</v>
      </c>
      <c r="B7" s="25">
        <v>11988.4</v>
      </c>
      <c r="C7" s="25">
        <v>18500</v>
      </c>
      <c r="D7" s="25">
        <v>18500</v>
      </c>
      <c r="E7" s="25">
        <v>13950</v>
      </c>
      <c r="F7" s="25">
        <v>13050.1</v>
      </c>
      <c r="G7" s="20">
        <f>F7/$F$35</f>
        <v>0.69560837282190957</v>
      </c>
      <c r="H7" s="25">
        <f>F7-E7</f>
        <v>-899.89999999999964</v>
      </c>
      <c r="I7" s="21">
        <f>F7/D7</f>
        <v>0.70541081081081081</v>
      </c>
      <c r="J7" s="21">
        <f t="shared" si="3"/>
        <v>0.93549103942652334</v>
      </c>
      <c r="K7" s="24">
        <f t="shared" si="4"/>
        <v>1061.7000000000007</v>
      </c>
      <c r="L7" s="64">
        <f t="shared" ref="L7:L18" si="5">F7/B7-100%</f>
        <v>8.856060858830217E-2</v>
      </c>
    </row>
    <row r="8" spans="1:16" ht="27" customHeight="1" x14ac:dyDescent="0.2">
      <c r="A8" s="46" t="s">
        <v>28</v>
      </c>
      <c r="B8" s="25">
        <v>238.8</v>
      </c>
      <c r="C8" s="25">
        <v>359.2</v>
      </c>
      <c r="D8" s="25">
        <v>359.2</v>
      </c>
      <c r="E8" s="25">
        <v>269.10000000000002</v>
      </c>
      <c r="F8" s="25">
        <v>309</v>
      </c>
      <c r="G8" s="20">
        <f>F8/$F$35</f>
        <v>1.6470600777156501E-2</v>
      </c>
      <c r="H8" s="25">
        <f t="shared" ref="H8:H9" si="6">F8-E8</f>
        <v>39.899999999999977</v>
      </c>
      <c r="I8" s="21">
        <f t="shared" ref="I8:I9" si="7">F8/D8</f>
        <v>0.86024498886414258</v>
      </c>
      <c r="J8" s="21">
        <f t="shared" si="3"/>
        <v>1.1482720178372352</v>
      </c>
      <c r="K8" s="24">
        <f t="shared" ref="K8:K9" si="8">F8-B8</f>
        <v>70.199999999999989</v>
      </c>
      <c r="L8" s="64">
        <f t="shared" si="5"/>
        <v>0.29396984924623104</v>
      </c>
    </row>
    <row r="9" spans="1:16" ht="32.25" customHeight="1" x14ac:dyDescent="0.2">
      <c r="A9" s="46" t="s">
        <v>33</v>
      </c>
      <c r="B9" s="25">
        <v>258.3</v>
      </c>
      <c r="C9" s="25">
        <v>374</v>
      </c>
      <c r="D9" s="25">
        <v>374</v>
      </c>
      <c r="E9" s="25">
        <v>280.5</v>
      </c>
      <c r="F9" s="25">
        <v>496.6</v>
      </c>
      <c r="G9" s="20">
        <f t="shared" ref="G9:G14" si="9">F9/$F$35</f>
        <v>2.6470227656750549E-2</v>
      </c>
      <c r="H9" s="25">
        <f t="shared" si="6"/>
        <v>216.10000000000002</v>
      </c>
      <c r="I9" s="21">
        <f t="shared" si="7"/>
        <v>1.3278074866310161</v>
      </c>
      <c r="J9" s="21">
        <f t="shared" si="3"/>
        <v>1.7704099821746881</v>
      </c>
      <c r="K9" s="24">
        <f t="shared" si="8"/>
        <v>238.3</v>
      </c>
      <c r="L9" s="64">
        <f t="shared" si="5"/>
        <v>0.92257065427797125</v>
      </c>
    </row>
    <row r="10" spans="1:16" ht="21" hidden="1" customHeight="1" x14ac:dyDescent="0.2">
      <c r="A10" s="46" t="s">
        <v>1</v>
      </c>
      <c r="B10" s="24">
        <v>0</v>
      </c>
      <c r="C10" s="25">
        <v>0</v>
      </c>
      <c r="D10" s="25">
        <v>0</v>
      </c>
      <c r="E10" s="25">
        <v>0</v>
      </c>
      <c r="F10" s="24">
        <v>0</v>
      </c>
      <c r="G10" s="20">
        <f t="shared" si="9"/>
        <v>0</v>
      </c>
      <c r="H10" s="25">
        <f>F10-E10</f>
        <v>0</v>
      </c>
      <c r="I10" s="21" t="s">
        <v>32</v>
      </c>
      <c r="J10" s="21" t="s">
        <v>32</v>
      </c>
      <c r="K10" s="24">
        <f t="shared" ref="K10:K11" si="10">F10-B10</f>
        <v>0</v>
      </c>
      <c r="L10" s="64" t="e">
        <f t="shared" si="5"/>
        <v>#DIV/0!</v>
      </c>
    </row>
    <row r="11" spans="1:16" ht="15.75" customHeight="1" x14ac:dyDescent="0.2">
      <c r="A11" s="46" t="s">
        <v>14</v>
      </c>
      <c r="B11" s="24">
        <v>6.7</v>
      </c>
      <c r="C11" s="25">
        <v>226</v>
      </c>
      <c r="D11" s="24">
        <v>226</v>
      </c>
      <c r="E11" s="83">
        <v>100</v>
      </c>
      <c r="F11" s="83">
        <v>8.8000000000000007</v>
      </c>
      <c r="G11" s="20">
        <f t="shared" si="9"/>
        <v>4.6906565320057356E-4</v>
      </c>
      <c r="H11" s="25">
        <f t="shared" si="1"/>
        <v>-91.2</v>
      </c>
      <c r="I11" s="21">
        <f t="shared" ref="I11" si="11">F11/D11</f>
        <v>3.8938053097345139E-2</v>
      </c>
      <c r="J11" s="21">
        <f t="shared" ref="J11" si="12">F11/E11</f>
        <v>8.8000000000000009E-2</v>
      </c>
      <c r="K11" s="24">
        <f t="shared" si="10"/>
        <v>2.1000000000000005</v>
      </c>
      <c r="L11" s="64">
        <f>F11/B11-100%</f>
        <v>0.31343283582089554</v>
      </c>
    </row>
    <row r="12" spans="1:16" s="4" customFormat="1" ht="15.75" customHeight="1" x14ac:dyDescent="0.2">
      <c r="A12" s="47" t="s">
        <v>2</v>
      </c>
      <c r="B12" s="24">
        <v>550.20000000000005</v>
      </c>
      <c r="C12" s="24">
        <v>244.5</v>
      </c>
      <c r="D12" s="24">
        <v>244.5</v>
      </c>
      <c r="E12" s="24">
        <v>152.5</v>
      </c>
      <c r="F12" s="24">
        <v>-151.69999999999999</v>
      </c>
      <c r="G12" s="20">
        <f t="shared" si="9"/>
        <v>-8.0860522261962491E-3</v>
      </c>
      <c r="H12" s="25">
        <f t="shared" si="1"/>
        <v>-304.2</v>
      </c>
      <c r="I12" s="21">
        <f t="shared" si="2"/>
        <v>-0.62044989775051118</v>
      </c>
      <c r="J12" s="21">
        <f t="shared" si="3"/>
        <v>-0.99475409836065565</v>
      </c>
      <c r="K12" s="24">
        <f t="shared" si="4"/>
        <v>-701.90000000000009</v>
      </c>
      <c r="L12" s="64">
        <f t="shared" si="5"/>
        <v>-1.2757179207560887</v>
      </c>
      <c r="N12" s="94"/>
      <c r="O12" s="94"/>
      <c r="P12" s="94"/>
    </row>
    <row r="13" spans="1:16" ht="18" customHeight="1" x14ac:dyDescent="0.2">
      <c r="A13" s="47" t="s">
        <v>8</v>
      </c>
      <c r="B13" s="24">
        <v>32.9</v>
      </c>
      <c r="C13" s="24">
        <v>45</v>
      </c>
      <c r="D13" s="24">
        <v>45</v>
      </c>
      <c r="E13" s="24">
        <v>33</v>
      </c>
      <c r="F13" s="24">
        <v>28.6</v>
      </c>
      <c r="G13" s="20">
        <f t="shared" si="9"/>
        <v>1.5244633729018641E-3</v>
      </c>
      <c r="H13" s="25">
        <f t="shared" si="1"/>
        <v>-4.3999999999999986</v>
      </c>
      <c r="I13" s="21">
        <f t="shared" si="2"/>
        <v>0.63555555555555554</v>
      </c>
      <c r="J13" s="21">
        <f t="shared" si="3"/>
        <v>0.8666666666666667</v>
      </c>
      <c r="K13" s="24">
        <f t="shared" si="4"/>
        <v>-4.2999999999999972</v>
      </c>
      <c r="L13" s="64">
        <f t="shared" si="5"/>
        <v>-0.13069908814589659</v>
      </c>
    </row>
    <row r="14" spans="1:16" ht="29.25" hidden="1" customHeight="1" x14ac:dyDescent="0.2">
      <c r="A14" s="47" t="s">
        <v>15</v>
      </c>
      <c r="B14" s="24"/>
      <c r="C14" s="24"/>
      <c r="D14" s="78"/>
      <c r="E14" s="24"/>
      <c r="F14" s="24"/>
      <c r="G14" s="20">
        <f t="shared" si="9"/>
        <v>0</v>
      </c>
      <c r="H14" s="24">
        <f t="shared" si="1"/>
        <v>0</v>
      </c>
      <c r="I14" s="21" t="e">
        <f t="shared" si="2"/>
        <v>#DIV/0!</v>
      </c>
      <c r="J14" s="21" t="e">
        <f t="shared" si="3"/>
        <v>#DIV/0!</v>
      </c>
      <c r="K14" s="24">
        <f t="shared" si="4"/>
        <v>0</v>
      </c>
      <c r="L14" s="64" t="e">
        <f t="shared" si="5"/>
        <v>#DIV/0!</v>
      </c>
    </row>
    <row r="15" spans="1:16" s="4" customFormat="1" ht="20.100000000000001" hidden="1" customHeight="1" x14ac:dyDescent="0.2">
      <c r="A15" s="47" t="s">
        <v>15</v>
      </c>
      <c r="B15" s="24"/>
      <c r="C15" s="24"/>
      <c r="D15" s="78"/>
      <c r="E15" s="24"/>
      <c r="F15" s="24"/>
      <c r="G15" s="48">
        <f t="shared" ref="G15" si="13">F15/5378</f>
        <v>0</v>
      </c>
      <c r="H15" s="24"/>
      <c r="I15" s="21" t="e">
        <f t="shared" si="2"/>
        <v>#DIV/0!</v>
      </c>
      <c r="J15" s="21" t="e">
        <f t="shared" si="3"/>
        <v>#DIV/0!</v>
      </c>
      <c r="K15" s="24">
        <f t="shared" si="4"/>
        <v>0</v>
      </c>
      <c r="L15" s="64" t="e">
        <f t="shared" si="5"/>
        <v>#DIV/0!</v>
      </c>
    </row>
    <row r="16" spans="1:16" s="12" customFormat="1" ht="22.5" customHeight="1" x14ac:dyDescent="0.2">
      <c r="A16" s="71" t="s">
        <v>7</v>
      </c>
      <c r="B16" s="70">
        <f>SUM(B17:B24)</f>
        <v>265.8</v>
      </c>
      <c r="C16" s="72">
        <f t="shared" ref="C16" si="14">SUM(C17:C24)</f>
        <v>103.3</v>
      </c>
      <c r="D16" s="72">
        <f t="shared" ref="D16" si="15">SUM(D17:D24)</f>
        <v>103.3</v>
      </c>
      <c r="E16" s="72">
        <f>SUM(E17:E24)</f>
        <v>74.2</v>
      </c>
      <c r="F16" s="70">
        <f>SUM(F17:F24)</f>
        <v>61</v>
      </c>
      <c r="G16" s="73">
        <f t="shared" ref="G16" si="16">SUM(G17:G24)</f>
        <v>3.2514778233221574E-3</v>
      </c>
      <c r="H16" s="70">
        <f>F16-E16</f>
        <v>-13.200000000000003</v>
      </c>
      <c r="I16" s="74">
        <f t="shared" si="2"/>
        <v>0.59051306873184894</v>
      </c>
      <c r="J16" s="74">
        <f t="shared" si="3"/>
        <v>0.82210242587601079</v>
      </c>
      <c r="K16" s="70">
        <f t="shared" si="4"/>
        <v>-204.8</v>
      </c>
      <c r="L16" s="74">
        <f t="shared" si="5"/>
        <v>-0.77050413844996235</v>
      </c>
    </row>
    <row r="17" spans="1:12" s="4" customFormat="1" ht="39" hidden="1" customHeight="1" x14ac:dyDescent="0.2">
      <c r="A17" s="47" t="s">
        <v>22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0">
        <f t="shared" ref="G17:G24" si="17">F17/$F$35</f>
        <v>0</v>
      </c>
      <c r="H17" s="25">
        <f t="shared" ref="H17:H18" si="18">F17-E17</f>
        <v>0</v>
      </c>
      <c r="I17" s="21" t="e">
        <f t="shared" si="2"/>
        <v>#DIV/0!</v>
      </c>
      <c r="J17" s="21" t="e">
        <f t="shared" si="3"/>
        <v>#DIV/0!</v>
      </c>
      <c r="K17" s="24">
        <f t="shared" ref="K17:K18" si="19">F17-B17</f>
        <v>0</v>
      </c>
      <c r="L17" s="64" t="e">
        <f t="shared" si="5"/>
        <v>#DIV/0!</v>
      </c>
    </row>
    <row r="18" spans="1:12" s="4" customFormat="1" ht="28.5" hidden="1" customHeight="1" x14ac:dyDescent="0.2">
      <c r="A18" s="47" t="s">
        <v>23</v>
      </c>
      <c r="B18" s="24"/>
      <c r="C18" s="24"/>
      <c r="D18" s="24"/>
      <c r="E18" s="24"/>
      <c r="F18" s="24"/>
      <c r="G18" s="48">
        <f t="shared" si="17"/>
        <v>0</v>
      </c>
      <c r="H18" s="25">
        <f t="shared" si="18"/>
        <v>0</v>
      </c>
      <c r="I18" s="21" t="e">
        <f t="shared" si="2"/>
        <v>#DIV/0!</v>
      </c>
      <c r="J18" s="21" t="e">
        <f t="shared" si="3"/>
        <v>#DIV/0!</v>
      </c>
      <c r="K18" s="24">
        <f t="shared" si="19"/>
        <v>0</v>
      </c>
      <c r="L18" s="64" t="e">
        <f t="shared" si="5"/>
        <v>#DIV/0!</v>
      </c>
    </row>
    <row r="19" spans="1:12" s="4" customFormat="1" ht="52.5" customHeight="1" x14ac:dyDescent="0.2">
      <c r="A19" s="49" t="s">
        <v>35</v>
      </c>
      <c r="B19" s="24">
        <v>7.7</v>
      </c>
      <c r="C19" s="24">
        <v>13.3</v>
      </c>
      <c r="D19" s="24">
        <v>13.3</v>
      </c>
      <c r="E19" s="24">
        <v>6.7</v>
      </c>
      <c r="F19" s="24">
        <v>0</v>
      </c>
      <c r="G19" s="20">
        <f t="shared" si="17"/>
        <v>0</v>
      </c>
      <c r="H19" s="24">
        <f>F19-E19</f>
        <v>-6.7</v>
      </c>
      <c r="I19" s="21">
        <f t="shared" si="2"/>
        <v>0</v>
      </c>
      <c r="J19" s="21">
        <v>0</v>
      </c>
      <c r="K19" s="24">
        <f t="shared" ref="K19" si="20">F19-B19</f>
        <v>-7.7</v>
      </c>
      <c r="L19" s="64">
        <v>1</v>
      </c>
    </row>
    <row r="20" spans="1:12" ht="67.5" customHeight="1" x14ac:dyDescent="0.2">
      <c r="A20" s="46" t="s">
        <v>36</v>
      </c>
      <c r="B20" s="24">
        <v>46.3</v>
      </c>
      <c r="C20" s="24">
        <v>90</v>
      </c>
      <c r="D20" s="24">
        <v>90</v>
      </c>
      <c r="E20" s="24">
        <v>67.5</v>
      </c>
      <c r="F20" s="24">
        <v>61</v>
      </c>
      <c r="G20" s="20">
        <f t="shared" si="17"/>
        <v>3.2514778233221574E-3</v>
      </c>
      <c r="H20" s="25">
        <f t="shared" ref="H20" si="21">F20-E20</f>
        <v>-6.5</v>
      </c>
      <c r="I20" s="21">
        <f t="shared" si="2"/>
        <v>0.67777777777777781</v>
      </c>
      <c r="J20" s="21">
        <f t="shared" si="3"/>
        <v>0.90370370370370368</v>
      </c>
      <c r="K20" s="24">
        <f t="shared" ref="K20:K24" si="22">F20-B20</f>
        <v>14.700000000000003</v>
      </c>
      <c r="L20" s="64">
        <f>F20/B20-100%</f>
        <v>0.31749460043196542</v>
      </c>
    </row>
    <row r="21" spans="1:12" ht="28.5" customHeight="1" x14ac:dyDescent="0.2">
      <c r="A21" s="46" t="s">
        <v>17</v>
      </c>
      <c r="B21" s="24">
        <v>204.1</v>
      </c>
      <c r="C21" s="24">
        <v>0</v>
      </c>
      <c r="D21" s="24">
        <v>0</v>
      </c>
      <c r="E21" s="24">
        <v>0</v>
      </c>
      <c r="F21" s="24">
        <v>0</v>
      </c>
      <c r="G21" s="20">
        <f t="shared" si="17"/>
        <v>0</v>
      </c>
      <c r="H21" s="24">
        <f>F21-E21</f>
        <v>0</v>
      </c>
      <c r="I21" s="21">
        <v>0</v>
      </c>
      <c r="J21" s="21">
        <v>0</v>
      </c>
      <c r="K21" s="24">
        <f t="shared" si="22"/>
        <v>-204.1</v>
      </c>
      <c r="L21" s="21">
        <v>1</v>
      </c>
    </row>
    <row r="22" spans="1:12" s="3" customFormat="1" ht="28.5" hidden="1" customHeight="1" x14ac:dyDescent="0.2">
      <c r="A22" s="47" t="s">
        <v>30</v>
      </c>
      <c r="B22" s="24"/>
      <c r="C22" s="24"/>
      <c r="D22" s="24"/>
      <c r="E22" s="24"/>
      <c r="F22" s="24"/>
      <c r="G22" s="20">
        <f t="shared" si="17"/>
        <v>0</v>
      </c>
      <c r="H22" s="24">
        <f>F22-E22</f>
        <v>0</v>
      </c>
      <c r="I22" s="21" t="e">
        <f t="shared" ref="I22" si="23">F22/D22</f>
        <v>#DIV/0!</v>
      </c>
      <c r="J22" s="21" t="e">
        <f t="shared" ref="J22" si="24">F22/E22</f>
        <v>#DIV/0!</v>
      </c>
      <c r="K22" s="24">
        <f t="shared" si="22"/>
        <v>0</v>
      </c>
      <c r="L22" s="21" t="e">
        <f t="shared" ref="L22" si="25">F22/B22-100%</f>
        <v>#DIV/0!</v>
      </c>
    </row>
    <row r="23" spans="1:12" s="3" customFormat="1" ht="24.75" hidden="1" customHeight="1" x14ac:dyDescent="0.2">
      <c r="A23" s="49" t="s">
        <v>31</v>
      </c>
      <c r="B23" s="24"/>
      <c r="C23" s="24"/>
      <c r="D23" s="24"/>
      <c r="E23" s="24"/>
      <c r="F23" s="24"/>
      <c r="G23" s="20">
        <f t="shared" si="17"/>
        <v>0</v>
      </c>
      <c r="H23" s="25">
        <f t="shared" ref="H23" si="26">F23-E23</f>
        <v>0</v>
      </c>
      <c r="I23" s="21" t="e">
        <f>F23/D23</f>
        <v>#DIV/0!</v>
      </c>
      <c r="J23" s="21" t="e">
        <f t="shared" ref="J23" si="27">F23/E23</f>
        <v>#DIV/0!</v>
      </c>
      <c r="K23" s="24">
        <f t="shared" si="22"/>
        <v>0</v>
      </c>
      <c r="L23" s="21" t="e">
        <f t="shared" ref="L23" si="28">F23/B23-100%</f>
        <v>#DIV/0!</v>
      </c>
    </row>
    <row r="24" spans="1:12" s="3" customFormat="1" ht="54" customHeight="1" x14ac:dyDescent="0.2">
      <c r="A24" s="47" t="s">
        <v>38</v>
      </c>
      <c r="B24" s="24">
        <v>7.7</v>
      </c>
      <c r="C24" s="24">
        <v>0</v>
      </c>
      <c r="D24" s="24">
        <v>0</v>
      </c>
      <c r="E24" s="24">
        <v>0</v>
      </c>
      <c r="F24" s="24">
        <v>0</v>
      </c>
      <c r="G24" s="20">
        <f t="shared" si="17"/>
        <v>0</v>
      </c>
      <c r="H24" s="25">
        <f>F24-E24</f>
        <v>0</v>
      </c>
      <c r="I24" s="21">
        <v>0</v>
      </c>
      <c r="J24" s="21">
        <v>0</v>
      </c>
      <c r="K24" s="24">
        <f t="shared" si="22"/>
        <v>-7.7</v>
      </c>
      <c r="L24" s="21">
        <v>1</v>
      </c>
    </row>
    <row r="25" spans="1:12" s="13" customFormat="1" ht="20.100000000000001" customHeight="1" x14ac:dyDescent="0.25">
      <c r="A25" s="71" t="s">
        <v>9</v>
      </c>
      <c r="B25" s="70">
        <f>B6+B16</f>
        <v>13341.099999999999</v>
      </c>
      <c r="C25" s="72">
        <f>C6+C16</f>
        <v>19852</v>
      </c>
      <c r="D25" s="72">
        <f>D6+D16</f>
        <v>19852</v>
      </c>
      <c r="E25" s="72">
        <f>E6+E16</f>
        <v>14859.300000000001</v>
      </c>
      <c r="F25" s="70">
        <f>F6+F16</f>
        <v>13802.4</v>
      </c>
      <c r="G25" s="73">
        <f>G16+G6</f>
        <v>0.73570815587904492</v>
      </c>
      <c r="H25" s="70">
        <f>F25-E25</f>
        <v>-1056.9000000000015</v>
      </c>
      <c r="I25" s="74">
        <f>F25/D25</f>
        <v>0.69526496070924837</v>
      </c>
      <c r="J25" s="74">
        <f>F25/E25</f>
        <v>0.92887282711837027</v>
      </c>
      <c r="K25" s="70">
        <f t="shared" si="4"/>
        <v>461.30000000000109</v>
      </c>
      <c r="L25" s="75">
        <f>F25/B25-100%</f>
        <v>3.4577358688564042E-2</v>
      </c>
    </row>
    <row r="26" spans="1:12" s="3" customFormat="1" ht="4.5" hidden="1" customHeight="1" x14ac:dyDescent="0.2">
      <c r="A26" s="50"/>
      <c r="B26" s="51"/>
      <c r="C26" s="51"/>
      <c r="D26" s="51"/>
      <c r="E26" s="51"/>
      <c r="F26" s="51"/>
      <c r="G26" s="52"/>
      <c r="H26" s="51"/>
      <c r="I26" s="53"/>
      <c r="J26" s="53"/>
      <c r="K26" s="51"/>
      <c r="L26" s="65"/>
    </row>
    <row r="27" spans="1:12" ht="20.100000000000001" customHeight="1" x14ac:dyDescent="0.2">
      <c r="A27" s="54" t="s">
        <v>3</v>
      </c>
      <c r="B27" s="55">
        <f t="shared" ref="B27" si="29">SUM(B28:B34)</f>
        <v>3778.1</v>
      </c>
      <c r="C27" s="55">
        <f t="shared" ref="C27:G27" si="30">SUM(C28:C34)</f>
        <v>6575.4</v>
      </c>
      <c r="D27" s="55">
        <f>SUM(D28:D34)</f>
        <v>6912.7000000000007</v>
      </c>
      <c r="E27" s="55">
        <f t="shared" si="30"/>
        <v>5839.4</v>
      </c>
      <c r="F27" s="55">
        <f t="shared" si="30"/>
        <v>4958.3</v>
      </c>
      <c r="G27" s="56">
        <f t="shared" si="30"/>
        <v>0.26429184412095497</v>
      </c>
      <c r="H27" s="55">
        <f t="shared" ref="H27:H34" si="31">F27-E27</f>
        <v>-881.09999999999945</v>
      </c>
      <c r="I27" s="57">
        <f t="shared" ref="I27:I32" si="32">F27/D27</f>
        <v>0.71727400292215771</v>
      </c>
      <c r="J27" s="57">
        <f t="shared" ref="J27:J32" si="33">F27/E27</f>
        <v>0.84911121005582779</v>
      </c>
      <c r="K27" s="67">
        <f t="shared" ref="K27:K33" si="34">F27-B27</f>
        <v>1180.2000000000003</v>
      </c>
      <c r="L27" s="66">
        <f t="shared" ref="L27:L33" si="35">F27/B27-100%</f>
        <v>0.31237923824144409</v>
      </c>
    </row>
    <row r="28" spans="1:12" s="4" customFormat="1" ht="20.100000000000001" customHeight="1" x14ac:dyDescent="0.2">
      <c r="A28" s="47" t="s">
        <v>10</v>
      </c>
      <c r="B28" s="24">
        <v>1828.2</v>
      </c>
      <c r="C28" s="24">
        <v>2497</v>
      </c>
      <c r="D28" s="24">
        <v>2497</v>
      </c>
      <c r="E28" s="24">
        <v>1872.6</v>
      </c>
      <c r="F28" s="24">
        <v>1872.6</v>
      </c>
      <c r="G28" s="20">
        <f t="shared" ref="G28:G34" si="36">F28/$F$35</f>
        <v>9.9815038884476584E-2</v>
      </c>
      <c r="H28" s="24">
        <f t="shared" si="31"/>
        <v>0</v>
      </c>
      <c r="I28" s="21">
        <f t="shared" si="32"/>
        <v>0.74993992791349617</v>
      </c>
      <c r="J28" s="21">
        <f t="shared" si="33"/>
        <v>1</v>
      </c>
      <c r="K28" s="24">
        <f t="shared" si="34"/>
        <v>44.399999999999864</v>
      </c>
      <c r="L28" s="21">
        <f>F28/B28-100%</f>
        <v>2.4286183130948436E-2</v>
      </c>
    </row>
    <row r="29" spans="1:12" s="4" customFormat="1" ht="20.100000000000001" hidden="1" customHeight="1" x14ac:dyDescent="0.2">
      <c r="A29" s="47" t="s">
        <v>11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0">
        <f t="shared" si="36"/>
        <v>0</v>
      </c>
      <c r="H29" s="24">
        <f t="shared" si="31"/>
        <v>0</v>
      </c>
      <c r="I29" s="21" t="s">
        <v>32</v>
      </c>
      <c r="J29" s="21" t="s">
        <v>32</v>
      </c>
      <c r="K29" s="24">
        <f t="shared" ref="K29" si="37">F29-B29</f>
        <v>0</v>
      </c>
      <c r="L29" s="21">
        <v>0</v>
      </c>
    </row>
    <row r="30" spans="1:12" s="4" customFormat="1" ht="20.100000000000001" customHeight="1" x14ac:dyDescent="0.2">
      <c r="A30" s="47" t="s">
        <v>12</v>
      </c>
      <c r="B30" s="24">
        <v>160.6</v>
      </c>
      <c r="C30" s="24">
        <v>202.8</v>
      </c>
      <c r="D30" s="24">
        <v>225.9</v>
      </c>
      <c r="E30" s="24">
        <v>169.3</v>
      </c>
      <c r="F30" s="24">
        <v>148.80000000000001</v>
      </c>
      <c r="G30" s="20">
        <f t="shared" si="36"/>
        <v>7.9314737723006068E-3</v>
      </c>
      <c r="H30" s="24">
        <f t="shared" si="31"/>
        <v>-20.5</v>
      </c>
      <c r="I30" s="21">
        <f t="shared" si="32"/>
        <v>0.65869853917662691</v>
      </c>
      <c r="J30" s="21">
        <f t="shared" si="33"/>
        <v>0.87891317188422924</v>
      </c>
      <c r="K30" s="24">
        <f t="shared" si="34"/>
        <v>-11.799999999999983</v>
      </c>
      <c r="L30" s="21">
        <f t="shared" si="35"/>
        <v>-7.3474470734744557E-2</v>
      </c>
    </row>
    <row r="31" spans="1:12" s="4" customFormat="1" ht="20.100000000000001" customHeight="1" x14ac:dyDescent="0.2">
      <c r="A31" s="47" t="s">
        <v>13</v>
      </c>
      <c r="B31" s="24">
        <v>1389.3</v>
      </c>
      <c r="C31" s="24">
        <v>3875.6</v>
      </c>
      <c r="D31" s="24">
        <v>4177.3</v>
      </c>
      <c r="E31" s="24">
        <v>3785</v>
      </c>
      <c r="F31" s="24">
        <v>2924.4</v>
      </c>
      <c r="G31" s="20">
        <f t="shared" si="36"/>
        <v>0.15587904502497241</v>
      </c>
      <c r="H31" s="24">
        <f t="shared" si="31"/>
        <v>-860.59999999999991</v>
      </c>
      <c r="I31" s="21">
        <f t="shared" si="32"/>
        <v>0.70006942283293039</v>
      </c>
      <c r="J31" s="21">
        <f t="shared" si="33"/>
        <v>0.77262879788639371</v>
      </c>
      <c r="K31" s="24">
        <f t="shared" si="34"/>
        <v>1535.1000000000001</v>
      </c>
      <c r="L31" s="21">
        <f t="shared" si="35"/>
        <v>1.1049449362988555</v>
      </c>
    </row>
    <row r="32" spans="1:12" s="23" customFormat="1" ht="21.75" customHeight="1" x14ac:dyDescent="0.2">
      <c r="A32" s="58" t="s">
        <v>18</v>
      </c>
      <c r="B32" s="26">
        <v>400</v>
      </c>
      <c r="C32" s="26">
        <v>0</v>
      </c>
      <c r="D32" s="26">
        <v>12.5</v>
      </c>
      <c r="E32" s="26">
        <v>12.5</v>
      </c>
      <c r="F32" s="26">
        <v>12.5</v>
      </c>
      <c r="G32" s="20">
        <f t="shared" si="36"/>
        <v>6.6628643920536011E-4</v>
      </c>
      <c r="H32" s="24">
        <f t="shared" si="31"/>
        <v>0</v>
      </c>
      <c r="I32" s="21">
        <f t="shared" si="32"/>
        <v>1</v>
      </c>
      <c r="J32" s="21">
        <f t="shared" si="33"/>
        <v>1</v>
      </c>
      <c r="K32" s="24">
        <f t="shared" si="34"/>
        <v>-387.5</v>
      </c>
      <c r="L32" s="21">
        <v>1</v>
      </c>
    </row>
    <row r="33" spans="1:12" s="23" customFormat="1" ht="51" hidden="1" customHeight="1" x14ac:dyDescent="0.2">
      <c r="A33" s="59" t="s">
        <v>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0">
        <f t="shared" si="36"/>
        <v>0</v>
      </c>
      <c r="H33" s="26">
        <f t="shared" si="31"/>
        <v>0</v>
      </c>
      <c r="I33" s="21" t="s">
        <v>32</v>
      </c>
      <c r="J33" s="21" t="s">
        <v>32</v>
      </c>
      <c r="K33" s="24">
        <f t="shared" si="34"/>
        <v>0</v>
      </c>
      <c r="L33" s="21" t="e">
        <f t="shared" si="35"/>
        <v>#DIV/0!</v>
      </c>
    </row>
    <row r="34" spans="1:12" s="4" customFormat="1" ht="40.5" hidden="1" customHeight="1" x14ac:dyDescent="0.2">
      <c r="A34" s="47" t="s">
        <v>37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0">
        <f t="shared" si="36"/>
        <v>0</v>
      </c>
      <c r="H34" s="24">
        <f t="shared" si="31"/>
        <v>0</v>
      </c>
      <c r="I34" s="21">
        <v>0</v>
      </c>
      <c r="J34" s="21">
        <v>0</v>
      </c>
      <c r="K34" s="24">
        <f t="shared" ref="K34" si="38">F34-B34</f>
        <v>0</v>
      </c>
      <c r="L34" s="21">
        <v>1</v>
      </c>
    </row>
    <row r="35" spans="1:12" ht="15.95" customHeight="1" x14ac:dyDescent="0.2">
      <c r="A35" s="60" t="s">
        <v>4</v>
      </c>
      <c r="B35" s="68">
        <f>B25+B27</f>
        <v>17119.199999999997</v>
      </c>
      <c r="C35" s="69">
        <f>C25+C27</f>
        <v>26427.4</v>
      </c>
      <c r="D35" s="69">
        <f>D25+D27</f>
        <v>26764.7</v>
      </c>
      <c r="E35" s="69">
        <f>E25+E27</f>
        <v>20698.7</v>
      </c>
      <c r="F35" s="68">
        <f>F25+F27</f>
        <v>18760.7</v>
      </c>
      <c r="G35" s="61">
        <f>G27+G25</f>
        <v>0.99999999999999989</v>
      </c>
      <c r="H35" s="69">
        <f>F35-E35</f>
        <v>-1938</v>
      </c>
      <c r="I35" s="62">
        <f>F35/D35</f>
        <v>0.70094938482404068</v>
      </c>
      <c r="J35" s="62">
        <f>F35/E35</f>
        <v>0.90637093150777581</v>
      </c>
      <c r="K35" s="68">
        <f>F35-B35</f>
        <v>1641.5000000000036</v>
      </c>
      <c r="L35" s="62">
        <f>F35/B35-100%</f>
        <v>9.5886490022898396E-2</v>
      </c>
    </row>
    <row r="36" spans="1:12" x14ac:dyDescent="0.2">
      <c r="A36" s="14"/>
      <c r="B36" s="15"/>
      <c r="C36" s="15"/>
      <c r="D36" s="77"/>
      <c r="E36" s="16"/>
      <c r="F36" s="16"/>
      <c r="G36" s="17"/>
      <c r="H36" s="17"/>
      <c r="I36" s="17"/>
      <c r="J36" s="16"/>
      <c r="K36" s="16"/>
      <c r="L36" s="19"/>
    </row>
    <row r="37" spans="1:12" ht="13.5" hidden="1" thickBot="1" x14ac:dyDescent="0.25">
      <c r="A37" s="39" t="s">
        <v>25</v>
      </c>
      <c r="B37" s="28">
        <v>11831.4</v>
      </c>
      <c r="C37" s="29">
        <v>26413.200000000001</v>
      </c>
      <c r="D37" s="79">
        <v>26680.400000000005</v>
      </c>
      <c r="E37" s="84">
        <v>12510.7</v>
      </c>
      <c r="F37" s="84">
        <v>9618.5</v>
      </c>
      <c r="G37" s="30" t="s">
        <v>27</v>
      </c>
      <c r="H37" s="33">
        <v>-2892.2000000000007</v>
      </c>
      <c r="I37" s="34">
        <v>0.36050808833450765</v>
      </c>
      <c r="J37" s="34">
        <v>0.76882188846347521</v>
      </c>
      <c r="K37" s="35">
        <v>-2212.8999999999996</v>
      </c>
      <c r="L37" s="36">
        <v>-0.18703619182852405</v>
      </c>
    </row>
    <row r="38" spans="1:12" ht="13.5" hidden="1" thickBot="1" x14ac:dyDescent="0.25">
      <c r="A38" s="31" t="s">
        <v>26</v>
      </c>
      <c r="B38" s="32">
        <f>B35-B37</f>
        <v>5287.7999999999975</v>
      </c>
      <c r="C38" s="32">
        <f t="shared" ref="C38:F38" si="39">C35-C37</f>
        <v>14.200000000000728</v>
      </c>
      <c r="D38" s="80">
        <f t="shared" si="39"/>
        <v>84.299999999995634</v>
      </c>
      <c r="E38" s="32">
        <f t="shared" si="39"/>
        <v>8188</v>
      </c>
      <c r="F38" s="32">
        <f t="shared" si="39"/>
        <v>9142.2000000000007</v>
      </c>
      <c r="G38" s="27" t="s">
        <v>27</v>
      </c>
      <c r="H38" s="38" t="s">
        <v>27</v>
      </c>
      <c r="I38" s="38" t="s">
        <v>27</v>
      </c>
      <c r="J38" s="38" t="s">
        <v>27</v>
      </c>
      <c r="K38" s="38" t="s">
        <v>27</v>
      </c>
      <c r="L38" s="37" t="s">
        <v>27</v>
      </c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Грабарчук Елена Николаевна</cp:lastModifiedBy>
  <cp:lastPrinted>2022-11-02T07:30:50Z</cp:lastPrinted>
  <dcterms:created xsi:type="dcterms:W3CDTF">2007-02-19T15:18:48Z</dcterms:created>
  <dcterms:modified xsi:type="dcterms:W3CDTF">2022-11-02T07:30:58Z</dcterms:modified>
</cp:coreProperties>
</file>