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r2\КСП\2 СОГЛАШЕНИЯ\16 Хорей-Верский сельсовет НАО\Бюджет\2022\9 МЕСЯЦЕВ\Заключение\"/>
    </mc:Choice>
  </mc:AlternateContent>
  <bookViews>
    <workbookView xWindow="120" yWindow="450" windowWidth="19440" windowHeight="8760"/>
  </bookViews>
  <sheets>
    <sheet name="Табл.1 РПр" sheetId="2" r:id="rId1"/>
    <sheet name="Лист1" sheetId="3" r:id="rId2"/>
  </sheets>
  <definedNames>
    <definedName name="_xlnm.Print_Area" localSheetId="0">'Табл.1 РПр'!$A$1:$M$55</definedName>
  </definedNames>
  <calcPr calcId="162913"/>
</workbook>
</file>

<file path=xl/calcChain.xml><?xml version="1.0" encoding="utf-8"?>
<calcChain xmlns="http://schemas.openxmlformats.org/spreadsheetml/2006/main">
  <c r="J51" i="2" l="1"/>
  <c r="G21" i="2"/>
  <c r="F21" i="2"/>
  <c r="E21" i="2"/>
  <c r="D21" i="2"/>
  <c r="I25" i="2"/>
  <c r="J25" i="2"/>
  <c r="L25" i="2"/>
  <c r="M34" i="2" l="1"/>
  <c r="M15" i="2"/>
  <c r="K30" i="2"/>
  <c r="I36" i="2"/>
  <c r="I30" i="2"/>
  <c r="I24" i="2"/>
  <c r="I11" i="2"/>
  <c r="I12" i="2"/>
  <c r="I13" i="2"/>
  <c r="I14" i="2"/>
  <c r="I15" i="2"/>
  <c r="I16" i="2"/>
  <c r="I17" i="2"/>
  <c r="G54" i="2"/>
  <c r="G48" i="2"/>
  <c r="G38" i="2"/>
  <c r="G32" i="2"/>
  <c r="G26" i="2"/>
  <c r="G19" i="2"/>
  <c r="G10" i="2"/>
  <c r="F54" i="2"/>
  <c r="F48" i="2"/>
  <c r="F38" i="2"/>
  <c r="F32" i="2"/>
  <c r="F26" i="2"/>
  <c r="F19" i="2"/>
  <c r="F10" i="2"/>
  <c r="E38" i="2"/>
  <c r="I26" i="2" l="1"/>
  <c r="I10" i="2"/>
  <c r="G8" i="2"/>
  <c r="F8" i="2"/>
  <c r="H41" i="2" l="1"/>
  <c r="H25" i="2"/>
  <c r="P15" i="2"/>
  <c r="P18" i="2"/>
  <c r="P22" i="2"/>
  <c r="P23" i="2"/>
  <c r="P27" i="2"/>
  <c r="P30" i="2"/>
  <c r="P31" i="2"/>
  <c r="P37" i="2"/>
  <c r="P38" i="2"/>
  <c r="P39" i="2"/>
  <c r="P40" i="2"/>
  <c r="P41" i="2"/>
  <c r="P42" i="2"/>
  <c r="P43" i="2"/>
  <c r="P44" i="2"/>
  <c r="P45" i="2"/>
  <c r="P46" i="2"/>
  <c r="P47" i="2"/>
  <c r="P51" i="2"/>
  <c r="P53" i="2"/>
  <c r="K36" i="2" l="1"/>
  <c r="E54" i="2" l="1"/>
  <c r="E48" i="2"/>
  <c r="E32" i="2"/>
  <c r="E26" i="2"/>
  <c r="E19" i="2"/>
  <c r="C54" i="2"/>
  <c r="C48" i="2"/>
  <c r="C44" i="2"/>
  <c r="C38" i="2"/>
  <c r="C32" i="2"/>
  <c r="C26" i="2"/>
  <c r="C21" i="2"/>
  <c r="C19" i="2"/>
  <c r="C10" i="2"/>
  <c r="C8" i="2" l="1"/>
  <c r="M29" i="2" l="1"/>
  <c r="M28" i="2"/>
  <c r="M26" i="2"/>
  <c r="K41" i="2"/>
  <c r="K38" i="2"/>
  <c r="K34" i="2"/>
  <c r="K35" i="2"/>
  <c r="M51" i="2" l="1"/>
  <c r="M53" i="2"/>
  <c r="M37" i="2"/>
  <c r="M39" i="2"/>
  <c r="M40" i="2"/>
  <c r="M33" i="2"/>
  <c r="M27" i="2"/>
  <c r="M22" i="2"/>
  <c r="M23" i="2"/>
  <c r="K39" i="2"/>
  <c r="K40" i="2"/>
  <c r="K37" i="2"/>
  <c r="J53" i="2"/>
  <c r="J55" i="2"/>
  <c r="J37" i="2"/>
  <c r="J38" i="2"/>
  <c r="J39" i="2"/>
  <c r="J40" i="2"/>
  <c r="J41" i="2"/>
  <c r="E10" i="2"/>
  <c r="E8" i="2" s="1"/>
  <c r="M50" i="2" l="1"/>
  <c r="M17" i="2"/>
  <c r="K51" i="2"/>
  <c r="K27" i="2"/>
  <c r="K28" i="2"/>
  <c r="K29" i="2"/>
  <c r="K22" i="2"/>
  <c r="K23" i="2"/>
  <c r="J50" i="2"/>
  <c r="M18" i="2" l="1"/>
  <c r="M20" i="2"/>
  <c r="M24" i="2"/>
  <c r="M12" i="2"/>
  <c r="K50" i="2"/>
  <c r="M49" i="2" l="1"/>
  <c r="I23" i="2"/>
  <c r="I21" i="2" s="1"/>
  <c r="J30" i="2" l="1"/>
  <c r="D48" i="2"/>
  <c r="K33" i="2"/>
  <c r="J46" i="2"/>
  <c r="K46" i="2"/>
  <c r="M46" i="2"/>
  <c r="M45" i="2"/>
  <c r="D10" i="2"/>
  <c r="D26" i="2" l="1"/>
  <c r="D44" i="2"/>
  <c r="D32" i="2"/>
  <c r="D54" i="2"/>
  <c r="L27" i="2"/>
  <c r="J29" i="2"/>
  <c r="I27" i="2"/>
  <c r="L16" i="2"/>
  <c r="L15" i="2"/>
  <c r="J28" i="2"/>
  <c r="J24" i="2"/>
  <c r="K24" i="2"/>
  <c r="L24" i="2"/>
  <c r="L46" i="2"/>
  <c r="J36" i="2"/>
  <c r="K26" i="2" l="1"/>
  <c r="L55" i="2"/>
  <c r="L49" i="2"/>
  <c r="K49" i="2"/>
  <c r="J49" i="2"/>
  <c r="L12" i="2"/>
  <c r="K12" i="2"/>
  <c r="J12" i="2"/>
  <c r="L41" i="2"/>
  <c r="L33" i="2"/>
  <c r="J33" i="2"/>
  <c r="L28" i="2"/>
  <c r="L23" i="2"/>
  <c r="J23" i="2"/>
  <c r="M13" i="2"/>
  <c r="L13" i="2"/>
  <c r="K13" i="2"/>
  <c r="J13" i="2"/>
  <c r="L34" i="2"/>
  <c r="J34" i="2"/>
  <c r="I28" i="2"/>
  <c r="I20" i="2"/>
  <c r="J26" i="2" l="1"/>
  <c r="L26" i="2"/>
  <c r="L29" i="2"/>
  <c r="L20" i="2"/>
  <c r="K20" i="2"/>
  <c r="J20" i="2"/>
  <c r="I29" i="2"/>
  <c r="I55" i="2" l="1"/>
  <c r="J54" i="2"/>
  <c r="L53" i="2"/>
  <c r="K53" i="2"/>
  <c r="I53" i="2"/>
  <c r="L52" i="2"/>
  <c r="I52" i="2"/>
  <c r="L51" i="2"/>
  <c r="I51" i="2"/>
  <c r="L50" i="2"/>
  <c r="I50" i="2"/>
  <c r="I49" i="2"/>
  <c r="M48" i="2"/>
  <c r="M47" i="2"/>
  <c r="L47" i="2"/>
  <c r="K47" i="2"/>
  <c r="J47" i="2"/>
  <c r="I47" i="2"/>
  <c r="I46" i="2"/>
  <c r="L45" i="2"/>
  <c r="I45" i="2"/>
  <c r="M43" i="2"/>
  <c r="L43" i="2"/>
  <c r="K43" i="2"/>
  <c r="J43" i="2"/>
  <c r="I43" i="2"/>
  <c r="M42" i="2"/>
  <c r="L42" i="2"/>
  <c r="K42" i="2"/>
  <c r="J42" i="2"/>
  <c r="I42" i="2"/>
  <c r="I41" i="2"/>
  <c r="L40" i="2"/>
  <c r="I40" i="2"/>
  <c r="L39" i="2"/>
  <c r="I39" i="2"/>
  <c r="D38" i="2"/>
  <c r="L36" i="2"/>
  <c r="M35" i="2"/>
  <c r="L35" i="2"/>
  <c r="J35" i="2"/>
  <c r="I35" i="2"/>
  <c r="I34" i="2"/>
  <c r="I33" i="2"/>
  <c r="M31" i="2"/>
  <c r="L31" i="2"/>
  <c r="K31" i="2"/>
  <c r="J31" i="2"/>
  <c r="I31" i="2"/>
  <c r="L30" i="2"/>
  <c r="L22" i="2"/>
  <c r="I22" i="2"/>
  <c r="M19" i="2"/>
  <c r="D19" i="2"/>
  <c r="L18" i="2"/>
  <c r="K18" i="2"/>
  <c r="J18" i="2"/>
  <c r="I18" i="2"/>
  <c r="L17" i="2"/>
  <c r="K17" i="2"/>
  <c r="J17" i="2"/>
  <c r="M14" i="2"/>
  <c r="L14" i="2"/>
  <c r="K14" i="2"/>
  <c r="J14" i="2"/>
  <c r="M11" i="2"/>
  <c r="L11" i="2"/>
  <c r="K11" i="2"/>
  <c r="J11" i="2"/>
  <c r="K21" i="2" l="1"/>
  <c r="M21" i="2"/>
  <c r="M44" i="2"/>
  <c r="D8" i="2"/>
  <c r="L38" i="2"/>
  <c r="L54" i="2"/>
  <c r="K19" i="2"/>
  <c r="J19" i="2"/>
  <c r="L19" i="2"/>
  <c r="I54" i="2"/>
  <c r="L48" i="2"/>
  <c r="I48" i="2"/>
  <c r="I19" i="2"/>
  <c r="J10" i="2"/>
  <c r="M10" i="2"/>
  <c r="L10" i="2" s="1"/>
  <c r="M32" i="2"/>
  <c r="L21" i="2"/>
  <c r="J21" i="2"/>
  <c r="L32" i="2"/>
  <c r="K48" i="2"/>
  <c r="J48" i="2" s="1"/>
  <c r="K32" i="2"/>
  <c r="K10" i="2"/>
  <c r="I32" i="2"/>
  <c r="L44" i="2"/>
  <c r="I44" i="2"/>
  <c r="J32" i="2"/>
  <c r="H55" i="2" l="1"/>
  <c r="H54" i="2" s="1"/>
  <c r="H53" i="2" s="1"/>
  <c r="H52" i="2" s="1"/>
  <c r="H51" i="2" s="1"/>
  <c r="H49" i="2"/>
  <c r="H35" i="2"/>
  <c r="H33" i="2"/>
  <c r="H29" i="2"/>
  <c r="H24" i="2"/>
  <c r="H20" i="2"/>
  <c r="H19" i="2" s="1"/>
  <c r="H13" i="2"/>
  <c r="H17" i="2"/>
  <c r="H50" i="2"/>
  <c r="H36" i="2"/>
  <c r="H34" i="2"/>
  <c r="H30" i="2"/>
  <c r="H28" i="2"/>
  <c r="H23" i="2"/>
  <c r="H12" i="2"/>
  <c r="H14" i="2"/>
  <c r="H16" i="2"/>
  <c r="H11" i="2"/>
  <c r="H15" i="2"/>
  <c r="J8" i="2"/>
  <c r="M8" i="2"/>
  <c r="I8" i="2"/>
  <c r="K8" i="2"/>
  <c r="I38" i="2"/>
  <c r="L8" i="2"/>
  <c r="H21" i="2" l="1"/>
  <c r="H10" i="2"/>
  <c r="H26" i="2"/>
  <c r="H32" i="2"/>
  <c r="H48" i="2"/>
  <c r="H38" i="2" l="1"/>
  <c r="H37" i="2" s="1"/>
  <c r="H31" i="2" s="1"/>
  <c r="H27" i="2" s="1"/>
  <c r="H22" i="2" s="1"/>
  <c r="H18" i="2" s="1"/>
  <c r="H8" i="2"/>
</calcChain>
</file>

<file path=xl/sharedStrings.xml><?xml version="1.0" encoding="utf-8"?>
<sst xmlns="http://schemas.openxmlformats.org/spreadsheetml/2006/main" count="143" uniqueCount="100">
  <si>
    <t>Всего</t>
  </si>
  <si>
    <t>в том числе:</t>
  </si>
  <si>
    <t>Резервные фонды</t>
  </si>
  <si>
    <t>Другие общегосударственные вопросы</t>
  </si>
  <si>
    <t>Органы внутренних дел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</si>
  <si>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</si>
  <si>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</si>
  <si>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</si>
  <si>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</si>
  <si>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Культура</t>
  </si>
  <si>
    <t>Пенсионное обеспечение</t>
  </si>
  <si>
    <t>Социальное обеспечение населения</t>
  </si>
  <si>
    <t>Физическая культура</t>
  </si>
  <si>
    <t>сумма</t>
  </si>
  <si>
    <t>Общегосударственные вопросы</t>
  </si>
  <si>
    <t>Национальная оборона</t>
  </si>
  <si>
    <t>Национальная безопастность и правоохранительная деятельность</t>
  </si>
  <si>
    <t>Национальная экономика</t>
  </si>
  <si>
    <t>Транспорт</t>
  </si>
  <si>
    <t>Жилищно-коммунальное хозяйство</t>
  </si>
  <si>
    <t>Образование</t>
  </si>
  <si>
    <t>Дошкольное образование</t>
  </si>
  <si>
    <t>Общее образование</t>
  </si>
  <si>
    <t>Другие вопросы в области образования</t>
  </si>
  <si>
    <t>Культура, кинематография</t>
  </si>
  <si>
    <t>Социальная политика</t>
  </si>
  <si>
    <t>Охрана семьи и детства</t>
  </si>
  <si>
    <t>Физическая культура и спорт</t>
  </si>
  <si>
    <t>Доля в сумме расходов, %</t>
  </si>
  <si>
    <t>-</t>
  </si>
  <si>
    <t>Раздел, подраздел</t>
  </si>
  <si>
    <t>01 00</t>
  </si>
  <si>
    <t>02 00</t>
  </si>
  <si>
    <t>03 00</t>
  </si>
  <si>
    <t>04 00</t>
  </si>
  <si>
    <t xml:space="preserve"> 05 00</t>
  </si>
  <si>
    <t>07 00</t>
  </si>
  <si>
    <t>08 00</t>
  </si>
  <si>
    <t>10 00</t>
  </si>
  <si>
    <t>11 00</t>
  </si>
  <si>
    <t>СРАВНИТЕЛЬНАЯ ТАБЛИЦА ПО РАСХОДАМ БЮДЖЕТА В РАЗРЕЗЕ РАЗДЕЛОВ, ПОДРАЗДЕЛОВ</t>
  </si>
  <si>
    <t>Мобилизация и вневойсковая подготовка</t>
  </si>
  <si>
    <t>темп прироста</t>
  </si>
  <si>
    <t>1004</t>
  </si>
  <si>
    <t>Функционирование высшего должностного лица муниципального образования (Главы МО)</t>
  </si>
  <si>
    <t>Функционирование местной администрации</t>
  </si>
  <si>
    <t>Защита населения и территории от чрезвычайных ситуаций природного и техногенного характера, гражданская оборона</t>
  </si>
  <si>
    <t>Дорожное хозяйство (дорожные фонды)</t>
  </si>
  <si>
    <t>Обеспечение проведения выборов и референдумов</t>
  </si>
  <si>
    <t>0302</t>
  </si>
  <si>
    <t>0701</t>
  </si>
  <si>
    <t>0702</t>
  </si>
  <si>
    <t>0709</t>
  </si>
  <si>
    <t xml:space="preserve">Другие вопросы в области культуры, кинематографии
</t>
  </si>
  <si>
    <t>Функционирование  представительных органов муниципальных образований</t>
  </si>
  <si>
    <t>Обеспечение деятельности финансовых органов и органов финансового (финансово-бюджетного) надзора</t>
  </si>
  <si>
    <t>(тыс.рублей)</t>
  </si>
  <si>
    <t>01 02</t>
  </si>
  <si>
    <t>01 04</t>
  </si>
  <si>
    <t>01 06</t>
  </si>
  <si>
    <t>01 13</t>
  </si>
  <si>
    <t>02 03</t>
  </si>
  <si>
    <t>03 09</t>
  </si>
  <si>
    <t>03 10</t>
  </si>
  <si>
    <t>04 08</t>
  </si>
  <si>
    <t>05 01</t>
  </si>
  <si>
    <t>05 02</t>
  </si>
  <si>
    <t>05 03</t>
  </si>
  <si>
    <t>08 01</t>
  </si>
  <si>
    <t>08 04</t>
  </si>
  <si>
    <t>10 01</t>
  </si>
  <si>
    <t>10 03</t>
  </si>
  <si>
    <t>11 01</t>
  </si>
  <si>
    <t>07 07</t>
  </si>
  <si>
    <t>05 05</t>
  </si>
  <si>
    <t>01 11</t>
  </si>
  <si>
    <t>01 07</t>
  </si>
  <si>
    <t>01 03</t>
  </si>
  <si>
    <t>04 09</t>
  </si>
  <si>
    <t>04 05</t>
  </si>
  <si>
    <t>Сельское хозяйство и рыболовство</t>
  </si>
  <si>
    <t>04 12</t>
  </si>
  <si>
    <t>Другие вопросы в области национальной экономики</t>
  </si>
  <si>
    <t>10 06</t>
  </si>
  <si>
    <t>Молодежная политика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</si>
  <si>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</si>
  <si>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</si>
  <si>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03 14</t>
  </si>
  <si>
    <t xml:space="preserve"> </t>
  </si>
  <si>
    <t>Бюджетные назначения на 2022 год (Реш.от 29.12.2021 №2)</t>
  </si>
  <si>
    <t>Уточненные бюджетные назначения на 2022 год (ф.0503117)</t>
  </si>
  <si>
    <t>на 2022 год, %</t>
  </si>
  <si>
    <t>Кассовое исполнение за девять месяцев 2022 года (ф.0503117)</t>
  </si>
  <si>
    <r>
      <t xml:space="preserve">Исполнение бюджета за      </t>
    </r>
    <r>
      <rPr>
        <sz val="10"/>
        <color rgb="FFFF000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>девять месяцев 2022 года относительно уточненных бюджетных назначений</t>
    </r>
  </si>
  <si>
    <t>на девять месяцев 2022 года, %</t>
  </si>
  <si>
    <r>
      <t xml:space="preserve">Отклонение показателей исполнения бюджета за </t>
    </r>
    <r>
      <rPr>
        <sz val="10"/>
        <rFont val="Times New Roman"/>
        <family val="1"/>
        <charset val="204"/>
      </rPr>
      <t>девять месяцев 2022 года относительно девять месяцев</t>
    </r>
    <r>
      <rPr>
        <sz val="10"/>
        <color indexed="8"/>
        <rFont val="Times New Roman"/>
        <family val="1"/>
        <charset val="204"/>
      </rPr>
      <t xml:space="preserve"> 2021 года</t>
    </r>
  </si>
  <si>
    <t>Кассовое исполнение за девять месяцев 2021 года</t>
  </si>
  <si>
    <t>Уточненный план  на девять месяцев 2022 года (ф.0503117)</t>
  </si>
  <si>
    <t xml:space="preserve">Отклонение  показателей  исполнения бюджета за   девять месяцев 2022 года относительно уточненных бюджетных назначений на девять месяцев 2022 года, тыс.руб.  </t>
  </si>
  <si>
    <t>ПРИЛОЖЕНИЕ № 3 к заключению по отчету об исполнении бюджета МО "Хорей-Верский сельсовет" НАО за девять месяцев 2022года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</si>
</sst>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%"/>
    <numFmt numFmtId="166" formatCode="#,##0.0"/>
    <numFmt numFmtId="167" formatCode="#,##0.0_р_."/>
    <numFmt numFmtId="168" formatCode="_-* #,##0.0_р_._-;\-* #,##0.0_р_._-;_-* &quot;-&quot;?_р_.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/>
  </cellStyleXfs>
  <cellXfs count="100">
    <xf numFmtId="0" fontId="0" fillId="0" borderId="0" xfId="0"/>
    <xf numFmtId="0" fontId="2" fillId="0" borderId="0" xfId="0" applyFont="1" applyAlignment="1">
      <alignment vertical="center"/>
    </xf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3" borderId="0" xfId="0" applyFill="1"/>
    <xf numFmtId="0" fontId="0" fillId="0" borderId="0" xfId="0" applyAlignment="1">
      <alignment horizontal="center"/>
    </xf>
    <xf numFmtId="165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3" borderId="0" xfId="0" applyFill="1" applyBorder="1"/>
    <xf numFmtId="0" fontId="0" fillId="0" borderId="0" xfId="0" applyFill="1" applyBorder="1"/>
    <xf numFmtId="166" fontId="2" fillId="3" borderId="1" xfId="2" applyNumberFormat="1" applyFont="1" applyFill="1" applyBorder="1" applyAlignment="1" applyProtection="1">
      <alignment horizontal="center" vertical="center" wrapText="1"/>
      <protection locked="0"/>
    </xf>
    <xf numFmtId="166" fontId="2" fillId="0" borderId="1" xfId="0" applyNumberFormat="1" applyFont="1" applyBorder="1" applyAlignment="1" applyProtection="1">
      <alignment horizontal="center" vertical="center" wrapText="1"/>
      <protection locked="0"/>
    </xf>
    <xf numFmtId="16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2" fillId="0" borderId="1" xfId="2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12" fillId="0" borderId="0" xfId="0" applyFont="1"/>
    <xf numFmtId="166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vertical="center" wrapText="1"/>
    </xf>
    <xf numFmtId="165" fontId="2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/>
    </xf>
    <xf numFmtId="49" fontId="4" fillId="6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4" fillId="6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4" borderId="0" xfId="0" applyFill="1" applyBorder="1"/>
    <xf numFmtId="165" fontId="14" fillId="6" borderId="1" xfId="0" applyNumberFormat="1" applyFont="1" applyFill="1" applyBorder="1" applyAlignment="1">
      <alignment horizontal="center" vertical="center" wrapText="1"/>
    </xf>
    <xf numFmtId="166" fontId="14" fillId="6" borderId="1" xfId="0" applyNumberFormat="1" applyFont="1" applyFill="1" applyBorder="1" applyAlignment="1" applyProtection="1">
      <alignment horizontal="center" vertical="center" wrapText="1"/>
      <protection locked="0"/>
    </xf>
    <xf numFmtId="165" fontId="14" fillId="6" borderId="1" xfId="0" applyNumberFormat="1" applyFont="1" applyFill="1" applyBorder="1" applyAlignment="1" applyProtection="1">
      <alignment horizontal="center" vertical="center" wrapText="1"/>
      <protection locked="0"/>
    </xf>
    <xf numFmtId="165" fontId="14" fillId="6" borderId="1" xfId="0" applyNumberFormat="1" applyFont="1" applyFill="1" applyBorder="1" applyAlignment="1">
      <alignment horizontal="center" vertical="center"/>
    </xf>
    <xf numFmtId="0" fontId="13" fillId="4" borderId="0" xfId="0" applyFont="1" applyFill="1" applyBorder="1"/>
    <xf numFmtId="0" fontId="13" fillId="6" borderId="0" xfId="0" applyFont="1" applyFill="1" applyBorder="1"/>
    <xf numFmtId="0" fontId="13" fillId="6" borderId="0" xfId="0" applyFont="1" applyFill="1"/>
    <xf numFmtId="0" fontId="13" fillId="3" borderId="0" xfId="0" applyFont="1" applyFill="1" applyBorder="1"/>
    <xf numFmtId="0" fontId="13" fillId="3" borderId="0" xfId="0" applyFont="1" applyFill="1"/>
    <xf numFmtId="0" fontId="13" fillId="2" borderId="0" xfId="0" applyFont="1" applyFill="1"/>
    <xf numFmtId="0" fontId="7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165" fontId="2" fillId="4" borderId="1" xfId="0" applyNumberFormat="1" applyFont="1" applyFill="1" applyBorder="1" applyAlignment="1">
      <alignment horizontal="center" vertical="center"/>
    </xf>
    <xf numFmtId="165" fontId="2" fillId="7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165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 vertical="center" wrapText="1"/>
    </xf>
    <xf numFmtId="165" fontId="2" fillId="7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Fill="1" applyBorder="1" applyAlignment="1">
      <alignment horizontal="center" vertical="center"/>
    </xf>
    <xf numFmtId="166" fontId="2" fillId="5" borderId="1" xfId="2" applyNumberFormat="1" applyFont="1" applyFill="1" applyBorder="1" applyAlignment="1" applyProtection="1">
      <alignment horizontal="center" vertical="center"/>
      <protection locked="0"/>
    </xf>
    <xf numFmtId="166" fontId="14" fillId="6" borderId="1" xfId="2" applyNumberFormat="1" applyFont="1" applyFill="1" applyBorder="1" applyAlignment="1">
      <alignment horizontal="center" vertical="center"/>
    </xf>
    <xf numFmtId="166" fontId="2" fillId="4" borderId="1" xfId="2" applyNumberFormat="1" applyFont="1" applyFill="1" applyBorder="1" applyAlignment="1" applyProtection="1">
      <alignment horizontal="center" vertical="center"/>
      <protection locked="0"/>
    </xf>
    <xf numFmtId="166" fontId="2" fillId="0" borderId="1" xfId="2" applyNumberFormat="1" applyFont="1" applyBorder="1" applyAlignment="1">
      <alignment horizontal="center" vertical="center"/>
    </xf>
    <xf numFmtId="166" fontId="2" fillId="0" borderId="1" xfId="2" applyNumberFormat="1" applyFont="1" applyBorder="1" applyAlignment="1" applyProtection="1">
      <alignment horizontal="center" vertical="center"/>
      <protection locked="0"/>
    </xf>
    <xf numFmtId="166" fontId="7" fillId="4" borderId="1" xfId="2" applyNumberFormat="1" applyFont="1" applyFill="1" applyBorder="1" applyAlignment="1" applyProtection="1">
      <alignment horizontal="center" vertical="center"/>
      <protection locked="0"/>
    </xf>
    <xf numFmtId="166" fontId="7" fillId="0" borderId="1" xfId="2" applyNumberFormat="1" applyFont="1" applyBorder="1" applyAlignment="1" applyProtection="1">
      <alignment horizontal="center" vertical="center"/>
      <protection locked="0"/>
    </xf>
    <xf numFmtId="166" fontId="2" fillId="0" borderId="1" xfId="2" applyNumberFormat="1" applyFont="1" applyFill="1" applyBorder="1" applyAlignment="1">
      <alignment horizontal="center" vertical="center"/>
    </xf>
    <xf numFmtId="166" fontId="2" fillId="4" borderId="1" xfId="2" applyNumberFormat="1" applyFont="1" applyFill="1" applyBorder="1" applyAlignment="1">
      <alignment horizontal="center" vertical="center"/>
    </xf>
    <xf numFmtId="166" fontId="2" fillId="5" borderId="1" xfId="0" applyNumberFormat="1" applyFont="1" applyFill="1" applyBorder="1" applyAlignment="1">
      <alignment horizontal="center" vertical="center"/>
    </xf>
    <xf numFmtId="166" fontId="14" fillId="6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6" fontId="2" fillId="3" borderId="1" xfId="0" applyNumberFormat="1" applyFont="1" applyFill="1" applyBorder="1" applyAlignment="1">
      <alignment horizontal="center" vertical="center"/>
    </xf>
    <xf numFmtId="165" fontId="2" fillId="5" borderId="1" xfId="2" applyNumberFormat="1" applyFont="1" applyFill="1" applyBorder="1" applyAlignment="1" applyProtection="1">
      <alignment horizontal="center" vertical="center" wrapText="1"/>
      <protection locked="0"/>
    </xf>
    <xf numFmtId="165" fontId="14" fillId="7" borderId="1" xfId="0" applyNumberFormat="1" applyFont="1" applyFill="1" applyBorder="1" applyAlignment="1" applyProtection="1">
      <alignment horizontal="center" vertical="center" wrapText="1"/>
      <protection locked="0"/>
    </xf>
    <xf numFmtId="166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14" fillId="5" borderId="1" xfId="2" applyNumberFormat="1" applyFont="1" applyFill="1" applyBorder="1" applyAlignment="1" applyProtection="1">
      <alignment horizontal="center" vertical="center"/>
      <protection locked="0"/>
    </xf>
    <xf numFmtId="165" fontId="14" fillId="5" borderId="1" xfId="1" applyNumberFormat="1" applyFont="1" applyFill="1" applyBorder="1" applyAlignment="1" applyProtection="1">
      <alignment horizontal="center" vertical="center"/>
      <protection locked="0"/>
    </xf>
    <xf numFmtId="166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165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4" fillId="5" borderId="1" xfId="0" applyNumberFormat="1" applyFont="1" applyFill="1" applyBorder="1" applyAlignment="1">
      <alignment horizontal="center" vertical="center"/>
    </xf>
    <xf numFmtId="165" fontId="14" fillId="5" borderId="1" xfId="0" applyNumberFormat="1" applyFont="1" applyFill="1" applyBorder="1" applyAlignment="1">
      <alignment horizontal="center" vertical="center"/>
    </xf>
    <xf numFmtId="0" fontId="16" fillId="0" borderId="0" xfId="0" applyFont="1"/>
    <xf numFmtId="0" fontId="7" fillId="0" borderId="0" xfId="0" applyFont="1" applyAlignment="1">
      <alignment vertical="center"/>
    </xf>
    <xf numFmtId="166" fontId="17" fillId="5" borderId="1" xfId="2" applyNumberFormat="1" applyFont="1" applyFill="1" applyBorder="1" applyAlignment="1" applyProtection="1">
      <alignment horizontal="center" vertical="center"/>
      <protection locked="0"/>
    </xf>
    <xf numFmtId="166" fontId="7" fillId="5" borderId="1" xfId="2" applyNumberFormat="1" applyFont="1" applyFill="1" applyBorder="1" applyAlignment="1" applyProtection="1">
      <alignment horizontal="center" vertical="center"/>
      <protection locked="0"/>
    </xf>
    <xf numFmtId="166" fontId="17" fillId="6" borderId="1" xfId="2" applyNumberFormat="1" applyFont="1" applyFill="1" applyBorder="1" applyAlignment="1">
      <alignment horizontal="center" vertical="center"/>
    </xf>
    <xf numFmtId="166" fontId="7" fillId="0" borderId="1" xfId="2" applyNumberFormat="1" applyFont="1" applyBorder="1" applyAlignment="1">
      <alignment horizontal="center" vertical="center"/>
    </xf>
    <xf numFmtId="166" fontId="7" fillId="0" borderId="1" xfId="2" applyNumberFormat="1" applyFont="1" applyFill="1" applyBorder="1" applyAlignment="1" applyProtection="1">
      <alignment horizontal="center" vertical="center"/>
      <protection locked="0"/>
    </xf>
    <xf numFmtId="166" fontId="7" fillId="0" borderId="1" xfId="2" applyNumberFormat="1" applyFont="1" applyFill="1" applyBorder="1" applyAlignment="1">
      <alignment horizontal="center" vertical="center"/>
    </xf>
    <xf numFmtId="166" fontId="7" fillId="4" borderId="1" xfId="2" applyNumberFormat="1" applyFont="1" applyFill="1" applyBorder="1" applyAlignment="1">
      <alignment horizontal="center" vertical="center"/>
    </xf>
    <xf numFmtId="168" fontId="17" fillId="5" borderId="1" xfId="2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</cellXfs>
  <cellStyles count="4">
    <cellStyle name="Обычный" xfId="0" builtinId="0"/>
    <cellStyle name="Обычный 2" xfId="3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6"/>
  <sheetViews>
    <sheetView tabSelected="1" zoomScaleNormal="100" zoomScaleSheetLayoutView="90" workbookViewId="0">
      <selection activeCell="E12" sqref="E12"/>
    </sheetView>
  </sheetViews>
  <sheetFormatPr defaultRowHeight="15" x14ac:dyDescent="0.25"/>
  <cols>
    <col min="1" max="1" width="43.7109375" customWidth="1"/>
    <col min="2" max="2" width="10.140625" customWidth="1"/>
    <col min="3" max="3" width="12" customWidth="1"/>
    <col min="4" max="4" width="12.28515625" style="78" customWidth="1"/>
    <col min="5" max="5" width="13" style="78" customWidth="1"/>
    <col min="6" max="7" width="12.140625" style="78" customWidth="1"/>
    <col min="8" max="8" width="11.140625" customWidth="1"/>
    <col min="9" max="9" width="21" customWidth="1"/>
    <col min="10" max="10" width="10.7109375" customWidth="1"/>
    <col min="11" max="11" width="13" customWidth="1"/>
    <col min="12" max="12" width="15.5703125" style="4" customWidth="1"/>
    <col min="13" max="13" width="14.140625" customWidth="1"/>
    <col min="14" max="14" width="12.5703125" style="33" customWidth="1"/>
    <col min="15" max="66" width="9.140625" style="33" customWidth="1"/>
    <col min="67" max="76" width="9.140625" style="7" customWidth="1"/>
    <col min="77" max="80" width="9.140625" style="3" customWidth="1"/>
  </cols>
  <sheetData>
    <row r="1" spans="1:80" ht="47.25" customHeight="1" x14ac:dyDescent="0.25">
      <c r="C1" s="14"/>
      <c r="K1" s="91" t="s">
        <v>99</v>
      </c>
      <c r="L1" s="91"/>
      <c r="M1" s="91"/>
    </row>
    <row r="2" spans="1:80" ht="23.25" hidden="1" customHeight="1" x14ac:dyDescent="0.2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80" ht="6" hidden="1" customHeight="1" x14ac:dyDescent="0.25">
      <c r="K3" s="13"/>
      <c r="L3" s="13"/>
      <c r="M3" s="13"/>
    </row>
    <row r="4" spans="1:80" ht="15.75" customHeight="1" x14ac:dyDescent="0.25">
      <c r="A4" s="94" t="s">
        <v>40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</row>
    <row r="5" spans="1:80" ht="15.75" customHeight="1" x14ac:dyDescent="0.25">
      <c r="A5" s="1"/>
      <c r="B5" s="1"/>
      <c r="C5" s="1"/>
      <c r="D5" s="79"/>
      <c r="E5" s="79"/>
      <c r="F5" s="79"/>
      <c r="G5" s="79"/>
      <c r="H5" s="1"/>
      <c r="I5" s="1"/>
      <c r="J5" s="1"/>
      <c r="K5" s="1"/>
      <c r="L5" s="95" t="s">
        <v>56</v>
      </c>
      <c r="M5" s="95"/>
    </row>
    <row r="6" spans="1:80" ht="62.25" customHeight="1" x14ac:dyDescent="0.25">
      <c r="A6" s="96"/>
      <c r="B6" s="88" t="s">
        <v>30</v>
      </c>
      <c r="C6" s="88" t="s">
        <v>96</v>
      </c>
      <c r="D6" s="92" t="s">
        <v>89</v>
      </c>
      <c r="E6" s="92" t="s">
        <v>90</v>
      </c>
      <c r="F6" s="97" t="s">
        <v>97</v>
      </c>
      <c r="G6" s="98" t="s">
        <v>92</v>
      </c>
      <c r="H6" s="93" t="s">
        <v>28</v>
      </c>
      <c r="I6" s="90" t="s">
        <v>98</v>
      </c>
      <c r="J6" s="90" t="s">
        <v>93</v>
      </c>
      <c r="K6" s="90"/>
      <c r="L6" s="89" t="s">
        <v>95</v>
      </c>
      <c r="M6" s="89"/>
    </row>
    <row r="7" spans="1:80" ht="36.75" customHeight="1" x14ac:dyDescent="0.25">
      <c r="A7" s="96"/>
      <c r="B7" s="88"/>
      <c r="C7" s="88"/>
      <c r="D7" s="92"/>
      <c r="E7" s="92"/>
      <c r="F7" s="97"/>
      <c r="G7" s="98"/>
      <c r="H7" s="93"/>
      <c r="I7" s="90"/>
      <c r="J7" s="48" t="s">
        <v>91</v>
      </c>
      <c r="K7" s="49" t="s">
        <v>94</v>
      </c>
      <c r="L7" s="53" t="s">
        <v>13</v>
      </c>
      <c r="M7" s="53" t="s">
        <v>42</v>
      </c>
    </row>
    <row r="8" spans="1:80" x14ac:dyDescent="0.25">
      <c r="A8" s="17" t="s">
        <v>0</v>
      </c>
      <c r="B8" s="17"/>
      <c r="C8" s="72">
        <f>C10+C19+C21+C26+C32+C38+C44+C48+C54</f>
        <v>16639.699999999997</v>
      </c>
      <c r="D8" s="80">
        <f>D10+D19+D21+D26+D32+D38+D44+D48+D54</f>
        <v>26427.400000000005</v>
      </c>
      <c r="E8" s="80">
        <f>E10+E19+E21+E26+E32+E38+E44+E48+E54</f>
        <v>29376</v>
      </c>
      <c r="F8" s="80">
        <f>F10+F19+F21+F26+F32+F38+F44+F48+F54</f>
        <v>23425.200000000004</v>
      </c>
      <c r="G8" s="87">
        <f>G10+G19+G21+G26+G32+G38+G44+G48+G54</f>
        <v>18989.900000000001</v>
      </c>
      <c r="H8" s="73">
        <f>H10+H19+H21+H26+H32+H48+H54</f>
        <v>0.99999999999999989</v>
      </c>
      <c r="I8" s="74">
        <f>G8-F8</f>
        <v>-4435.3000000000029</v>
      </c>
      <c r="J8" s="75">
        <f>G8/E8</f>
        <v>0.64644267429193902</v>
      </c>
      <c r="K8" s="75">
        <f>G8/F8</f>
        <v>0.81066116831446466</v>
      </c>
      <c r="L8" s="76">
        <f>G8-C8</f>
        <v>2350.2000000000044</v>
      </c>
      <c r="M8" s="77">
        <f>G8/C8-100%</f>
        <v>0.1412405271729662</v>
      </c>
      <c r="N8" s="33" t="s">
        <v>88</v>
      </c>
      <c r="O8" s="33" t="s">
        <v>88</v>
      </c>
      <c r="P8" s="33" t="s">
        <v>88</v>
      </c>
    </row>
    <row r="9" spans="1:80" ht="11.25" customHeight="1" x14ac:dyDescent="0.25">
      <c r="A9" s="19" t="s">
        <v>1</v>
      </c>
      <c r="B9" s="19"/>
      <c r="C9" s="56"/>
      <c r="D9" s="81"/>
      <c r="E9" s="81"/>
      <c r="F9" s="81"/>
      <c r="G9" s="81"/>
      <c r="H9" s="69"/>
      <c r="I9" s="15"/>
      <c r="J9" s="16"/>
      <c r="K9" s="16"/>
      <c r="L9" s="65"/>
      <c r="M9" s="18"/>
      <c r="P9" s="33" t="s">
        <v>88</v>
      </c>
    </row>
    <row r="10" spans="1:80" s="43" customFormat="1" ht="17.100000000000001" customHeight="1" x14ac:dyDescent="0.25">
      <c r="A10" s="20" t="s">
        <v>14</v>
      </c>
      <c r="B10" s="21" t="s">
        <v>31</v>
      </c>
      <c r="C10" s="57">
        <f t="shared" ref="C10:H10" si="0">SUM(C11:C17)</f>
        <v>10590</v>
      </c>
      <c r="D10" s="82">
        <f t="shared" si="0"/>
        <v>16341.400000000001</v>
      </c>
      <c r="E10" s="82">
        <f t="shared" si="0"/>
        <v>17511.100000000002</v>
      </c>
      <c r="F10" s="82">
        <f t="shared" si="0"/>
        <v>13836.300000000003</v>
      </c>
      <c r="G10" s="82">
        <f t="shared" si="0"/>
        <v>11813.2</v>
      </c>
      <c r="H10" s="34">
        <f t="shared" si="0"/>
        <v>0.62207805201712485</v>
      </c>
      <c r="I10" s="71">
        <f t="shared" ref="I10:I17" si="1">G10-F10</f>
        <v>-2023.1000000000022</v>
      </c>
      <c r="J10" s="36">
        <f>G10/E10</f>
        <v>0.67461210318026843</v>
      </c>
      <c r="K10" s="36">
        <f>G10/F10</f>
        <v>0.85378316457434422</v>
      </c>
      <c r="L10" s="66">
        <f>G10-C10</f>
        <v>1223.2000000000007</v>
      </c>
      <c r="M10" s="37">
        <f t="shared" ref="M10:M53" si="2">G10/C10-100%</f>
        <v>0.11550519357884803</v>
      </c>
      <c r="N10" s="38" t="s">
        <v>88</v>
      </c>
      <c r="O10" s="38" t="s">
        <v>88</v>
      </c>
      <c r="P10" s="33" t="s">
        <v>88</v>
      </c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2"/>
      <c r="BZ10" s="42"/>
      <c r="CA10" s="42"/>
      <c r="CB10" s="42"/>
    </row>
    <row r="11" spans="1:80" ht="35.25" customHeight="1" x14ac:dyDescent="0.25">
      <c r="A11" s="22" t="s">
        <v>44</v>
      </c>
      <c r="B11" s="23" t="s">
        <v>57</v>
      </c>
      <c r="C11" s="58">
        <v>1963.9</v>
      </c>
      <c r="D11" s="83">
        <v>2831.4</v>
      </c>
      <c r="E11" s="61">
        <v>3131.4</v>
      </c>
      <c r="F11" s="62">
        <v>2492.5</v>
      </c>
      <c r="G11" s="61">
        <v>2326.9</v>
      </c>
      <c r="H11" s="5">
        <f>G11/$G$8</f>
        <v>0.12253355731204482</v>
      </c>
      <c r="I11" s="11">
        <f t="shared" si="1"/>
        <v>-165.59999999999991</v>
      </c>
      <c r="J11" s="2">
        <f>G11/E11</f>
        <v>0.74308615954525137</v>
      </c>
      <c r="K11" s="2">
        <f t="shared" ref="K11:K17" si="3">G11/F11</f>
        <v>0.9335606820461384</v>
      </c>
      <c r="L11" s="67">
        <f>G11-C11</f>
        <v>363</v>
      </c>
      <c r="M11" s="24">
        <f>G11/C11-100%</f>
        <v>0.18483629512704303</v>
      </c>
      <c r="P11" s="33" t="s">
        <v>88</v>
      </c>
    </row>
    <row r="12" spans="1:80" ht="30" customHeight="1" x14ac:dyDescent="0.25">
      <c r="A12" s="25" t="s">
        <v>54</v>
      </c>
      <c r="B12" s="23" t="s">
        <v>77</v>
      </c>
      <c r="C12" s="61">
        <v>4</v>
      </c>
      <c r="D12" s="62">
        <v>7.8</v>
      </c>
      <c r="E12" s="61">
        <v>7.8</v>
      </c>
      <c r="F12" s="62">
        <v>7.8</v>
      </c>
      <c r="G12" s="61">
        <v>4.5</v>
      </c>
      <c r="H12" s="5">
        <f t="shared" ref="H12:H17" si="4">G12/$G$8</f>
        <v>2.3696807250169825E-4</v>
      </c>
      <c r="I12" s="11">
        <f t="shared" si="1"/>
        <v>-3.3</v>
      </c>
      <c r="J12" s="2">
        <f>G12/E12</f>
        <v>0.57692307692307698</v>
      </c>
      <c r="K12" s="2">
        <f t="shared" si="3"/>
        <v>0.57692307692307698</v>
      </c>
      <c r="L12" s="67">
        <f>G12-C12</f>
        <v>0.5</v>
      </c>
      <c r="M12" s="24">
        <f>G12/C12-100%</f>
        <v>0.125</v>
      </c>
      <c r="P12" s="33" t="s">
        <v>88</v>
      </c>
    </row>
    <row r="13" spans="1:80" ht="15.95" customHeight="1" x14ac:dyDescent="0.25">
      <c r="A13" s="22" t="s">
        <v>45</v>
      </c>
      <c r="B13" s="23" t="s">
        <v>58</v>
      </c>
      <c r="C13" s="58">
        <v>7726.6</v>
      </c>
      <c r="D13" s="62">
        <v>11487.5</v>
      </c>
      <c r="E13" s="61">
        <v>11729.8</v>
      </c>
      <c r="F13" s="62">
        <v>8896.6</v>
      </c>
      <c r="G13" s="61">
        <v>7836</v>
      </c>
      <c r="H13" s="5">
        <f t="shared" si="4"/>
        <v>0.41264040358295723</v>
      </c>
      <c r="I13" s="11">
        <f t="shared" si="1"/>
        <v>-1060.6000000000004</v>
      </c>
      <c r="J13" s="2">
        <f t="shared" ref="J13" si="5">G13/E13</f>
        <v>0.66804208085389349</v>
      </c>
      <c r="K13" s="2">
        <f t="shared" ref="K13" si="6">G13/F13</f>
        <v>0.88078591821594765</v>
      </c>
      <c r="L13" s="67">
        <f t="shared" ref="L13" si="7">G13-C13</f>
        <v>109.39999999999964</v>
      </c>
      <c r="M13" s="24">
        <f t="shared" ref="M13" si="8">G13/C13-100%</f>
        <v>1.4158879714233796E-2</v>
      </c>
      <c r="P13" s="33" t="s">
        <v>88</v>
      </c>
    </row>
    <row r="14" spans="1:80" ht="43.5" customHeight="1" x14ac:dyDescent="0.25">
      <c r="A14" s="25" t="s">
        <v>55</v>
      </c>
      <c r="B14" s="23" t="s">
        <v>59</v>
      </c>
      <c r="C14" s="58">
        <v>362.6</v>
      </c>
      <c r="D14" s="62">
        <v>528.20000000000005</v>
      </c>
      <c r="E14" s="61">
        <v>528.20000000000005</v>
      </c>
      <c r="F14" s="84">
        <v>396.2</v>
      </c>
      <c r="G14" s="84">
        <v>396.2</v>
      </c>
      <c r="H14" s="5">
        <f t="shared" si="4"/>
        <v>2.0863722294482856E-2</v>
      </c>
      <c r="I14" s="11">
        <f t="shared" si="1"/>
        <v>0</v>
      </c>
      <c r="J14" s="2">
        <f t="shared" ref="J14:J17" si="9">G14/E14</f>
        <v>0.75009466111321466</v>
      </c>
      <c r="K14" s="2">
        <f t="shared" si="3"/>
        <v>1</v>
      </c>
      <c r="L14" s="67">
        <f t="shared" ref="L14:L17" si="10">G14-C14</f>
        <v>33.599999999999966</v>
      </c>
      <c r="M14" s="24">
        <f t="shared" si="2"/>
        <v>9.2664092664092479E-2</v>
      </c>
      <c r="P14" s="33" t="s">
        <v>88</v>
      </c>
    </row>
    <row r="15" spans="1:80" ht="25.5" hidden="1" customHeight="1" x14ac:dyDescent="0.25">
      <c r="A15" s="25" t="s">
        <v>48</v>
      </c>
      <c r="B15" s="23" t="s">
        <v>76</v>
      </c>
      <c r="C15" s="58">
        <v>0</v>
      </c>
      <c r="D15" s="62">
        <v>0</v>
      </c>
      <c r="E15" s="61"/>
      <c r="F15" s="62"/>
      <c r="G15" s="61"/>
      <c r="H15" s="5">
        <f t="shared" si="4"/>
        <v>0</v>
      </c>
      <c r="I15" s="11">
        <f t="shared" si="1"/>
        <v>0</v>
      </c>
      <c r="J15" s="2">
        <v>0</v>
      </c>
      <c r="K15" s="2">
        <v>0</v>
      </c>
      <c r="L15" s="67">
        <f t="shared" ref="L15:L16" si="11">G15-C15</f>
        <v>0</v>
      </c>
      <c r="M15" s="24" t="e">
        <f t="shared" si="2"/>
        <v>#DIV/0!</v>
      </c>
      <c r="P15" s="33">
        <f t="shared" ref="P15:P53" si="12">N15-O15</f>
        <v>0</v>
      </c>
    </row>
    <row r="16" spans="1:80" ht="15.75" customHeight="1" x14ac:dyDescent="0.25">
      <c r="A16" s="22" t="s">
        <v>2</v>
      </c>
      <c r="B16" s="23" t="s">
        <v>75</v>
      </c>
      <c r="C16" s="58">
        <v>0</v>
      </c>
      <c r="D16" s="62">
        <v>150</v>
      </c>
      <c r="E16" s="61">
        <v>0</v>
      </c>
      <c r="F16" s="62">
        <v>0</v>
      </c>
      <c r="G16" s="61">
        <v>0</v>
      </c>
      <c r="H16" s="5">
        <f t="shared" si="4"/>
        <v>0</v>
      </c>
      <c r="I16" s="11">
        <f t="shared" si="1"/>
        <v>0</v>
      </c>
      <c r="J16" s="2">
        <v>0</v>
      </c>
      <c r="K16" s="2">
        <v>0</v>
      </c>
      <c r="L16" s="67">
        <f t="shared" si="11"/>
        <v>0</v>
      </c>
      <c r="M16" s="24">
        <v>0</v>
      </c>
      <c r="P16" s="33" t="s">
        <v>88</v>
      </c>
    </row>
    <row r="17" spans="1:76" ht="15" customHeight="1" x14ac:dyDescent="0.25">
      <c r="A17" s="22" t="s">
        <v>3</v>
      </c>
      <c r="B17" s="23" t="s">
        <v>60</v>
      </c>
      <c r="C17" s="58">
        <v>532.9</v>
      </c>
      <c r="D17" s="62">
        <v>1336.5</v>
      </c>
      <c r="E17" s="61">
        <v>2113.9</v>
      </c>
      <c r="F17" s="62">
        <v>2043.2</v>
      </c>
      <c r="G17" s="61">
        <v>1249.5999999999999</v>
      </c>
      <c r="H17" s="5">
        <f t="shared" si="4"/>
        <v>6.5803400755138242E-2</v>
      </c>
      <c r="I17" s="11">
        <f t="shared" si="1"/>
        <v>-793.60000000000014</v>
      </c>
      <c r="J17" s="2">
        <f t="shared" si="9"/>
        <v>0.59113486919911062</v>
      </c>
      <c r="K17" s="2">
        <f t="shared" si="3"/>
        <v>0.61158966327329678</v>
      </c>
      <c r="L17" s="67">
        <f t="shared" si="10"/>
        <v>716.69999999999993</v>
      </c>
      <c r="M17" s="24">
        <f t="shared" si="2"/>
        <v>1.3449052355038469</v>
      </c>
      <c r="P17" s="33" t="s">
        <v>88</v>
      </c>
    </row>
    <row r="18" spans="1:76" ht="18" hidden="1" customHeight="1" x14ac:dyDescent="0.25">
      <c r="A18" s="22"/>
      <c r="B18" s="23"/>
      <c r="C18" s="60"/>
      <c r="D18" s="62"/>
      <c r="E18" s="62"/>
      <c r="F18" s="62"/>
      <c r="G18" s="62"/>
      <c r="H18" s="34">
        <f>SUM(H19:H27)</f>
        <v>2.0685943580534909</v>
      </c>
      <c r="I18" s="10">
        <f>E18-D18</f>
        <v>0</v>
      </c>
      <c r="J18" s="2" t="e">
        <f>E18/C18-100%</f>
        <v>#DIV/0!</v>
      </c>
      <c r="K18" s="2" t="e">
        <f>F18/E18-100%</f>
        <v>#DIV/0!</v>
      </c>
      <c r="L18" s="67">
        <f>G18-C18</f>
        <v>0</v>
      </c>
      <c r="M18" s="24" t="e">
        <f t="shared" si="2"/>
        <v>#DIV/0!</v>
      </c>
      <c r="P18" s="33">
        <f t="shared" si="12"/>
        <v>0</v>
      </c>
    </row>
    <row r="19" spans="1:76" s="40" customFormat="1" ht="20.100000000000001" customHeight="1" x14ac:dyDescent="0.25">
      <c r="A19" s="26" t="s">
        <v>15</v>
      </c>
      <c r="B19" s="27" t="s">
        <v>32</v>
      </c>
      <c r="C19" s="57">
        <f t="shared" ref="C19:D19" si="13">C20</f>
        <v>116</v>
      </c>
      <c r="D19" s="82">
        <f t="shared" si="13"/>
        <v>165.2</v>
      </c>
      <c r="E19" s="82">
        <f>SUM(E20)</f>
        <v>188.3</v>
      </c>
      <c r="F19" s="82">
        <f>SUM(F20)</f>
        <v>131.69999999999999</v>
      </c>
      <c r="G19" s="82">
        <f>SUM(G20)</f>
        <v>111.2</v>
      </c>
      <c r="H19" s="34">
        <f>SUM(H20)</f>
        <v>5.855744369375299E-3</v>
      </c>
      <c r="I19" s="35">
        <f>G19-F19</f>
        <v>-20.499999999999986</v>
      </c>
      <c r="J19" s="36">
        <f>G19/E19</f>
        <v>0.59054699946893252</v>
      </c>
      <c r="K19" s="36">
        <f>G19/F19</f>
        <v>0.8443432042520882</v>
      </c>
      <c r="L19" s="66">
        <f>G19-C19</f>
        <v>-4.7999999999999972</v>
      </c>
      <c r="M19" s="47">
        <f t="shared" si="2"/>
        <v>-4.1379310344827558E-2</v>
      </c>
      <c r="N19" s="38" t="s">
        <v>88</v>
      </c>
      <c r="O19" s="38" t="s">
        <v>88</v>
      </c>
      <c r="P19" s="33" t="s">
        <v>88</v>
      </c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9"/>
      <c r="BP19" s="39"/>
      <c r="BQ19" s="39"/>
      <c r="BR19" s="39"/>
      <c r="BS19" s="39"/>
      <c r="BT19" s="39"/>
      <c r="BU19" s="39"/>
      <c r="BV19" s="39"/>
      <c r="BW19" s="39"/>
      <c r="BX19" s="39"/>
    </row>
    <row r="20" spans="1:76" ht="20.100000000000001" customHeight="1" x14ac:dyDescent="0.25">
      <c r="A20" s="44" t="s">
        <v>41</v>
      </c>
      <c r="B20" s="28" t="s">
        <v>61</v>
      </c>
      <c r="C20" s="58">
        <v>116</v>
      </c>
      <c r="D20" s="61">
        <v>165.2</v>
      </c>
      <c r="E20" s="61">
        <v>188.3</v>
      </c>
      <c r="F20" s="61">
        <v>131.69999999999999</v>
      </c>
      <c r="G20" s="61">
        <v>111.2</v>
      </c>
      <c r="H20" s="5">
        <f>G20/$G$8</f>
        <v>5.855744369375299E-3</v>
      </c>
      <c r="I20" s="10">
        <f t="shared" ref="I20" si="14">G20-F20</f>
        <v>-20.499999999999986</v>
      </c>
      <c r="J20" s="2">
        <f>G20/E20</f>
        <v>0.59054699946893252</v>
      </c>
      <c r="K20" s="2">
        <f>G20/F20</f>
        <v>0.8443432042520882</v>
      </c>
      <c r="L20" s="67">
        <f>G20-C20</f>
        <v>-4.7999999999999972</v>
      </c>
      <c r="M20" s="24">
        <f t="shared" si="2"/>
        <v>-4.1379310344827558E-2</v>
      </c>
      <c r="P20" s="33" t="s">
        <v>88</v>
      </c>
    </row>
    <row r="21" spans="1:76" s="40" customFormat="1" ht="30.75" customHeight="1" x14ac:dyDescent="0.25">
      <c r="A21" s="26" t="s">
        <v>16</v>
      </c>
      <c r="B21" s="27" t="s">
        <v>33</v>
      </c>
      <c r="C21" s="57">
        <f>SUM(C23:C24)</f>
        <v>160.80000000000001</v>
      </c>
      <c r="D21" s="82">
        <f>SUM(D23:D25)</f>
        <v>435.5</v>
      </c>
      <c r="E21" s="82">
        <f>SUM(E22:E25)</f>
        <v>535.5</v>
      </c>
      <c r="F21" s="82">
        <f>SUM(F22:F25)</f>
        <v>471.9</v>
      </c>
      <c r="G21" s="82">
        <f>SUM(G22:G25)</f>
        <v>166</v>
      </c>
      <c r="H21" s="34">
        <f>SUM(H23:H25)</f>
        <v>8.7414888967293127E-3</v>
      </c>
      <c r="I21" s="35">
        <f>I23+I24+I25</f>
        <v>-305.89999999999998</v>
      </c>
      <c r="J21" s="36">
        <f>G21/E21</f>
        <v>0.30999066293183941</v>
      </c>
      <c r="K21" s="36">
        <f>G21/F21</f>
        <v>0.35176944267853361</v>
      </c>
      <c r="L21" s="66">
        <f>G21-C21</f>
        <v>5.1999999999999886</v>
      </c>
      <c r="M21" s="47">
        <f t="shared" si="2"/>
        <v>3.2338308457711351E-2</v>
      </c>
      <c r="N21" s="38" t="s">
        <v>88</v>
      </c>
      <c r="O21" s="38" t="s">
        <v>88</v>
      </c>
      <c r="P21" s="33" t="s">
        <v>88</v>
      </c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9"/>
      <c r="BP21" s="39"/>
      <c r="BQ21" s="39"/>
      <c r="BR21" s="39"/>
      <c r="BS21" s="39"/>
      <c r="BT21" s="39"/>
      <c r="BU21" s="39"/>
      <c r="BV21" s="39"/>
      <c r="BW21" s="39"/>
      <c r="BX21" s="39"/>
    </row>
    <row r="22" spans="1:76" s="6" customFormat="1" ht="27" hidden="1" customHeight="1" x14ac:dyDescent="0.25">
      <c r="A22" s="29" t="s">
        <v>4</v>
      </c>
      <c r="B22" s="30" t="s">
        <v>49</v>
      </c>
      <c r="C22" s="63"/>
      <c r="D22" s="85"/>
      <c r="E22" s="85"/>
      <c r="F22" s="85"/>
      <c r="G22" s="85"/>
      <c r="H22" s="34">
        <f>SUM(H23:H31)</f>
        <v>1.227136530471461</v>
      </c>
      <c r="I22" s="11">
        <f>E22-D22</f>
        <v>0</v>
      </c>
      <c r="J22" s="2">
        <v>0</v>
      </c>
      <c r="K22" s="36" t="e">
        <f t="shared" ref="K22:K23" si="15">G22/F22</f>
        <v>#DIV/0!</v>
      </c>
      <c r="L22" s="67">
        <f>G22-F22</f>
        <v>0</v>
      </c>
      <c r="M22" s="47" t="e">
        <f t="shared" si="2"/>
        <v>#DIV/0!</v>
      </c>
      <c r="N22" s="33"/>
      <c r="O22" s="33"/>
      <c r="P22" s="33">
        <f t="shared" si="12"/>
        <v>0</v>
      </c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8"/>
      <c r="BP22" s="8"/>
      <c r="BQ22" s="8"/>
      <c r="BR22" s="8"/>
      <c r="BS22" s="8"/>
      <c r="BT22" s="8"/>
      <c r="BU22" s="8"/>
      <c r="BV22" s="8"/>
      <c r="BW22" s="8"/>
      <c r="BX22" s="8"/>
    </row>
    <row r="23" spans="1:76" s="6" customFormat="1" ht="27.75" hidden="1" customHeight="1" x14ac:dyDescent="0.25">
      <c r="A23" s="25" t="s">
        <v>46</v>
      </c>
      <c r="B23" s="30" t="s">
        <v>62</v>
      </c>
      <c r="C23" s="58">
        <v>0</v>
      </c>
      <c r="D23" s="84">
        <v>0</v>
      </c>
      <c r="E23" s="61">
        <v>0</v>
      </c>
      <c r="F23" s="84">
        <v>0</v>
      </c>
      <c r="G23" s="61">
        <v>0</v>
      </c>
      <c r="H23" s="5">
        <f t="shared" ref="H23:H25" si="16">G23/$G$8</f>
        <v>0</v>
      </c>
      <c r="I23" s="10">
        <f>G23-F23</f>
        <v>0</v>
      </c>
      <c r="J23" s="2" t="e">
        <f t="shared" ref="J23" si="17">G23/E23</f>
        <v>#DIV/0!</v>
      </c>
      <c r="K23" s="51" t="e">
        <f t="shared" si="15"/>
        <v>#DIV/0!</v>
      </c>
      <c r="L23" s="67">
        <f t="shared" ref="L23" si="18">G23-C23</f>
        <v>0</v>
      </c>
      <c r="M23" s="55" t="e">
        <f t="shared" si="2"/>
        <v>#DIV/0!</v>
      </c>
      <c r="N23" s="33"/>
      <c r="O23" s="33"/>
      <c r="P23" s="33">
        <f t="shared" si="12"/>
        <v>0</v>
      </c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8"/>
      <c r="BP23" s="8"/>
      <c r="BQ23" s="8"/>
      <c r="BR23" s="8"/>
      <c r="BS23" s="8"/>
      <c r="BT23" s="8"/>
      <c r="BU23" s="8"/>
      <c r="BV23" s="8"/>
      <c r="BW23" s="8"/>
      <c r="BX23" s="8"/>
    </row>
    <row r="24" spans="1:76" ht="42" customHeight="1" x14ac:dyDescent="0.25">
      <c r="A24" s="22" t="s">
        <v>85</v>
      </c>
      <c r="B24" s="23" t="s">
        <v>63</v>
      </c>
      <c r="C24" s="58">
        <v>160.80000000000001</v>
      </c>
      <c r="D24" s="62">
        <v>423.9</v>
      </c>
      <c r="E24" s="61">
        <v>523.9</v>
      </c>
      <c r="F24" s="62">
        <v>471.9</v>
      </c>
      <c r="G24" s="61">
        <v>166</v>
      </c>
      <c r="H24" s="5">
        <f t="shared" si="16"/>
        <v>8.7414888967293127E-3</v>
      </c>
      <c r="I24" s="10">
        <f>G24-F24</f>
        <v>-305.89999999999998</v>
      </c>
      <c r="J24" s="2">
        <f t="shared" ref="J24:J25" si="19">G24/E24</f>
        <v>0.31685436151937396</v>
      </c>
      <c r="K24" s="2">
        <f t="shared" ref="K24:K30" si="20">G24/F24</f>
        <v>0.35176944267853361</v>
      </c>
      <c r="L24" s="67">
        <f t="shared" ref="L24:L25" si="21">G24-C24</f>
        <v>5.1999999999999886</v>
      </c>
      <c r="M24" s="24">
        <f t="shared" si="2"/>
        <v>3.2338308457711351E-2</v>
      </c>
      <c r="P24" s="33" t="s">
        <v>88</v>
      </c>
    </row>
    <row r="25" spans="1:76" ht="42" customHeight="1" x14ac:dyDescent="0.25">
      <c r="A25" s="22" t="s">
        <v>86</v>
      </c>
      <c r="B25" s="23" t="s">
        <v>87</v>
      </c>
      <c r="C25" s="58">
        <v>0</v>
      </c>
      <c r="D25" s="62">
        <v>11.6</v>
      </c>
      <c r="E25" s="61">
        <v>11.6</v>
      </c>
      <c r="F25" s="62">
        <v>0</v>
      </c>
      <c r="G25" s="61">
        <v>0</v>
      </c>
      <c r="H25" s="5">
        <f t="shared" si="16"/>
        <v>0</v>
      </c>
      <c r="I25" s="10">
        <f>G25-F25</f>
        <v>0</v>
      </c>
      <c r="J25" s="2">
        <f t="shared" si="19"/>
        <v>0</v>
      </c>
      <c r="K25" s="52">
        <v>0</v>
      </c>
      <c r="L25" s="67">
        <f t="shared" si="21"/>
        <v>0</v>
      </c>
      <c r="M25" s="24">
        <v>0</v>
      </c>
    </row>
    <row r="26" spans="1:76" s="40" customFormat="1" ht="20.100000000000001" customHeight="1" x14ac:dyDescent="0.25">
      <c r="A26" s="26" t="s">
        <v>17</v>
      </c>
      <c r="B26" s="27" t="s">
        <v>34</v>
      </c>
      <c r="C26" s="57">
        <f>SUM(C27:C31)</f>
        <v>347.9</v>
      </c>
      <c r="D26" s="82">
        <f>SUM(D27:D31)</f>
        <v>1319.9</v>
      </c>
      <c r="E26" s="82">
        <f>SUM(E27:E31)</f>
        <v>1524.1</v>
      </c>
      <c r="F26" s="82">
        <f>SUM(F27:F31)</f>
        <v>1379.2</v>
      </c>
      <c r="G26" s="82">
        <f>SUM(G27:G31)</f>
        <v>1087.5999999999999</v>
      </c>
      <c r="H26" s="34">
        <f>SUM(H28:H30)</f>
        <v>5.7272550145077109E-2</v>
      </c>
      <c r="I26" s="35">
        <f t="shared" ref="I26:I30" si="22">G26-F26</f>
        <v>-291.60000000000014</v>
      </c>
      <c r="J26" s="36">
        <f>G26/E26</f>
        <v>0.71360146971983462</v>
      </c>
      <c r="K26" s="36">
        <f t="shared" si="20"/>
        <v>0.78857308584686769</v>
      </c>
      <c r="L26" s="66">
        <f>G26-C26</f>
        <v>739.69999999999993</v>
      </c>
      <c r="M26" s="47">
        <f t="shared" si="2"/>
        <v>2.1261856855418224</v>
      </c>
      <c r="N26" s="38" t="s">
        <v>88</v>
      </c>
      <c r="O26" s="38" t="s">
        <v>88</v>
      </c>
      <c r="P26" s="33" t="s">
        <v>88</v>
      </c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9"/>
      <c r="BP26" s="39"/>
      <c r="BQ26" s="39"/>
      <c r="BR26" s="39"/>
      <c r="BS26" s="39"/>
      <c r="BT26" s="39"/>
      <c r="BU26" s="39"/>
      <c r="BV26" s="39"/>
      <c r="BW26" s="39"/>
      <c r="BX26" s="39"/>
    </row>
    <row r="27" spans="1:76" s="40" customFormat="1" ht="20.100000000000001" hidden="1" customHeight="1" x14ac:dyDescent="0.25">
      <c r="A27" s="45" t="s">
        <v>80</v>
      </c>
      <c r="B27" s="28" t="s">
        <v>79</v>
      </c>
      <c r="C27" s="64">
        <v>0</v>
      </c>
      <c r="D27" s="86">
        <v>0</v>
      </c>
      <c r="E27" s="86"/>
      <c r="F27" s="86"/>
      <c r="G27" s="86"/>
      <c r="H27" s="34">
        <f t="shared" ref="H27:H53" si="23">SUM(H28:H35)</f>
        <v>0.75499081090474407</v>
      </c>
      <c r="I27" s="10">
        <f t="shared" si="22"/>
        <v>0</v>
      </c>
      <c r="J27" s="2" t="s">
        <v>29</v>
      </c>
      <c r="K27" s="50" t="e">
        <f t="shared" si="20"/>
        <v>#DIV/0!</v>
      </c>
      <c r="L27" s="67">
        <f t="shared" ref="L27" si="24">G27-C27</f>
        <v>0</v>
      </c>
      <c r="M27" s="24" t="e">
        <f t="shared" si="2"/>
        <v>#DIV/0!</v>
      </c>
      <c r="N27" s="38"/>
      <c r="O27" s="38"/>
      <c r="P27" s="33">
        <f t="shared" si="12"/>
        <v>0</v>
      </c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9"/>
      <c r="BP27" s="39"/>
      <c r="BQ27" s="39"/>
      <c r="BR27" s="39"/>
      <c r="BS27" s="39"/>
      <c r="BT27" s="39"/>
      <c r="BU27" s="39"/>
      <c r="BV27" s="39"/>
      <c r="BW27" s="39"/>
      <c r="BX27" s="39"/>
    </row>
    <row r="28" spans="1:76" ht="20.100000000000001" customHeight="1" x14ac:dyDescent="0.25">
      <c r="A28" s="22" t="s">
        <v>18</v>
      </c>
      <c r="B28" s="23" t="s">
        <v>64</v>
      </c>
      <c r="C28" s="60">
        <v>111.3</v>
      </c>
      <c r="D28" s="62">
        <v>227</v>
      </c>
      <c r="E28" s="62">
        <v>227</v>
      </c>
      <c r="F28" s="62">
        <v>171.9</v>
      </c>
      <c r="G28" s="62">
        <v>171.8</v>
      </c>
      <c r="H28" s="5">
        <f t="shared" ref="H28:H30" si="25">G28/$G$8</f>
        <v>9.0469144123981691E-3</v>
      </c>
      <c r="I28" s="10">
        <f t="shared" si="22"/>
        <v>-9.9999999999994316E-2</v>
      </c>
      <c r="J28" s="2">
        <f t="shared" ref="J28:J30" si="26">G28/E28</f>
        <v>0.75682819383259914</v>
      </c>
      <c r="K28" s="52">
        <f t="shared" si="20"/>
        <v>0.99941826643397325</v>
      </c>
      <c r="L28" s="67">
        <f t="shared" ref="L28" si="27">G28-C28</f>
        <v>60.500000000000014</v>
      </c>
      <c r="M28" s="24">
        <f t="shared" si="2"/>
        <v>0.54357592093441154</v>
      </c>
      <c r="P28" s="33" t="s">
        <v>88</v>
      </c>
    </row>
    <row r="29" spans="1:76" ht="20.100000000000001" customHeight="1" x14ac:dyDescent="0.25">
      <c r="A29" s="22" t="s">
        <v>47</v>
      </c>
      <c r="B29" s="23" t="s">
        <v>78</v>
      </c>
      <c r="C29" s="60">
        <v>236.6</v>
      </c>
      <c r="D29" s="62">
        <v>1092.9000000000001</v>
      </c>
      <c r="E29" s="62">
        <v>1297.0999999999999</v>
      </c>
      <c r="F29" s="62">
        <v>1207.3</v>
      </c>
      <c r="G29" s="62">
        <v>915.8</v>
      </c>
      <c r="H29" s="5">
        <f t="shared" si="25"/>
        <v>4.8225635732678941E-2</v>
      </c>
      <c r="I29" s="10">
        <f t="shared" si="22"/>
        <v>-291.5</v>
      </c>
      <c r="J29" s="2">
        <f t="shared" ref="J29" si="28">G29/E29</f>
        <v>0.70603654305759</v>
      </c>
      <c r="K29" s="52">
        <f t="shared" si="20"/>
        <v>0.75855214114138991</v>
      </c>
      <c r="L29" s="67">
        <f t="shared" ref="L29:L30" si="29">G29-C29</f>
        <v>679.19999999999993</v>
      </c>
      <c r="M29" s="24">
        <f t="shared" si="2"/>
        <v>2.8706677937447167</v>
      </c>
      <c r="P29" s="33" t="s">
        <v>88</v>
      </c>
    </row>
    <row r="30" spans="1:76" ht="38.25" hidden="1" customHeight="1" x14ac:dyDescent="0.25">
      <c r="A30" s="29" t="s">
        <v>82</v>
      </c>
      <c r="B30" s="23" t="s">
        <v>81</v>
      </c>
      <c r="C30" s="60">
        <v>0</v>
      </c>
      <c r="D30" s="62">
        <v>0</v>
      </c>
      <c r="E30" s="62">
        <v>0</v>
      </c>
      <c r="F30" s="62">
        <v>0</v>
      </c>
      <c r="G30" s="62">
        <v>0</v>
      </c>
      <c r="H30" s="5">
        <f t="shared" si="25"/>
        <v>0</v>
      </c>
      <c r="I30" s="10">
        <f t="shared" si="22"/>
        <v>0</v>
      </c>
      <c r="J30" s="2" t="e">
        <f t="shared" si="26"/>
        <v>#DIV/0!</v>
      </c>
      <c r="K30" s="52" t="e">
        <f t="shared" si="20"/>
        <v>#DIV/0!</v>
      </c>
      <c r="L30" s="67">
        <f t="shared" si="29"/>
        <v>0</v>
      </c>
      <c r="M30" s="24" t="s">
        <v>29</v>
      </c>
      <c r="P30" s="33">
        <f t="shared" si="12"/>
        <v>0</v>
      </c>
    </row>
    <row r="31" spans="1:76" ht="20.100000000000001" hidden="1" customHeight="1" x14ac:dyDescent="0.25">
      <c r="A31" s="29"/>
      <c r="B31" s="23"/>
      <c r="C31" s="59"/>
      <c r="D31" s="83"/>
      <c r="E31" s="83"/>
      <c r="F31" s="83"/>
      <c r="G31" s="83"/>
      <c r="H31" s="34">
        <f t="shared" si="23"/>
        <v>0.34885913037983346</v>
      </c>
      <c r="I31" s="12">
        <f>E31-D31</f>
        <v>0</v>
      </c>
      <c r="J31" s="2" t="e">
        <f>E31/C31-100%</f>
        <v>#DIV/0!</v>
      </c>
      <c r="K31" s="2" t="e">
        <f>F31/E31-100%</f>
        <v>#DIV/0!</v>
      </c>
      <c r="L31" s="67">
        <f t="shared" ref="L31:L53" si="30">G31-C31</f>
        <v>0</v>
      </c>
      <c r="M31" s="24" t="e">
        <f t="shared" si="2"/>
        <v>#DIV/0!</v>
      </c>
      <c r="P31" s="33">
        <f t="shared" si="12"/>
        <v>0</v>
      </c>
    </row>
    <row r="32" spans="1:76" s="40" customFormat="1" ht="20.100000000000001" customHeight="1" x14ac:dyDescent="0.25">
      <c r="A32" s="26" t="s">
        <v>19</v>
      </c>
      <c r="B32" s="27" t="s">
        <v>35</v>
      </c>
      <c r="C32" s="57">
        <f t="shared" ref="C32:H32" si="31">SUM(C33:C36)</f>
        <v>3179.7</v>
      </c>
      <c r="D32" s="82">
        <f t="shared" si="31"/>
        <v>4761.2</v>
      </c>
      <c r="E32" s="82">
        <f t="shared" si="31"/>
        <v>5982.8</v>
      </c>
      <c r="F32" s="82">
        <f t="shared" si="31"/>
        <v>5104.7</v>
      </c>
      <c r="G32" s="82">
        <f t="shared" si="31"/>
        <v>3312.4</v>
      </c>
      <c r="H32" s="34">
        <f t="shared" si="31"/>
        <v>0.17442956518991673</v>
      </c>
      <c r="I32" s="35">
        <f>G32-F32</f>
        <v>-1792.2999999999997</v>
      </c>
      <c r="J32" s="36">
        <f>G32/E32</f>
        <v>0.55365380758173433</v>
      </c>
      <c r="K32" s="36">
        <f>G32/F32</f>
        <v>0.6488921973867221</v>
      </c>
      <c r="L32" s="66">
        <f>G32-C32</f>
        <v>132.70000000000027</v>
      </c>
      <c r="M32" s="37">
        <f t="shared" si="2"/>
        <v>4.1733496870774101E-2</v>
      </c>
      <c r="N32" s="38" t="s">
        <v>88</v>
      </c>
      <c r="O32" s="38" t="s">
        <v>88</v>
      </c>
      <c r="P32" s="33" t="s">
        <v>88</v>
      </c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9"/>
      <c r="BP32" s="39"/>
      <c r="BQ32" s="39"/>
      <c r="BR32" s="39"/>
      <c r="BS32" s="39"/>
      <c r="BT32" s="39"/>
      <c r="BU32" s="39"/>
      <c r="BV32" s="39"/>
      <c r="BW32" s="39"/>
      <c r="BX32" s="39"/>
    </row>
    <row r="33" spans="1:76" ht="15.95" customHeight="1" x14ac:dyDescent="0.25">
      <c r="A33" s="22" t="s">
        <v>5</v>
      </c>
      <c r="B33" s="23" t="s">
        <v>65</v>
      </c>
      <c r="C33" s="59">
        <v>99.9</v>
      </c>
      <c r="D33" s="83">
        <v>50.8</v>
      </c>
      <c r="E33" s="83">
        <v>150.80000000000001</v>
      </c>
      <c r="F33" s="83">
        <v>135.80000000000001</v>
      </c>
      <c r="G33" s="83">
        <v>29.2</v>
      </c>
      <c r="H33" s="5">
        <f t="shared" ref="H33:H36" si="32">G33/$G$8</f>
        <v>1.5376594926776864E-3</v>
      </c>
      <c r="I33" s="10">
        <f>G33-F33</f>
        <v>-106.60000000000001</v>
      </c>
      <c r="J33" s="2">
        <f t="shared" ref="J33" si="33">G33/E33</f>
        <v>0.19363395225464189</v>
      </c>
      <c r="K33" s="2">
        <f>G33/F33</f>
        <v>0.21502209131075109</v>
      </c>
      <c r="L33" s="67">
        <f t="shared" ref="L33" si="34">G33-C33</f>
        <v>-70.7</v>
      </c>
      <c r="M33" s="46">
        <f t="shared" si="2"/>
        <v>-0.70770770770770774</v>
      </c>
      <c r="P33" s="33" t="s">
        <v>88</v>
      </c>
    </row>
    <row r="34" spans="1:76" ht="15.95" customHeight="1" x14ac:dyDescent="0.25">
      <c r="A34" s="22" t="s">
        <v>6</v>
      </c>
      <c r="B34" s="23" t="s">
        <v>66</v>
      </c>
      <c r="C34" s="59">
        <v>16.8</v>
      </c>
      <c r="D34" s="83">
        <v>363.7</v>
      </c>
      <c r="E34" s="83">
        <v>363.7</v>
      </c>
      <c r="F34" s="83">
        <v>324.39999999999998</v>
      </c>
      <c r="G34" s="83">
        <v>104.8</v>
      </c>
      <c r="H34" s="5">
        <f t="shared" si="32"/>
        <v>5.5187231107062173E-3</v>
      </c>
      <c r="I34" s="10">
        <f>G34-F34</f>
        <v>-219.59999999999997</v>
      </c>
      <c r="J34" s="2">
        <f t="shared" ref="J34" si="35">G34/E34</f>
        <v>0.28814957382458067</v>
      </c>
      <c r="K34" s="2">
        <f t="shared" ref="K34:K38" si="36">G34/F34</f>
        <v>0.32305795314426633</v>
      </c>
      <c r="L34" s="67">
        <f t="shared" ref="L34" si="37">G34-C34</f>
        <v>88</v>
      </c>
      <c r="M34" s="46">
        <f t="shared" si="2"/>
        <v>5.2380952380952372</v>
      </c>
      <c r="P34" s="33" t="s">
        <v>88</v>
      </c>
    </row>
    <row r="35" spans="1:76" ht="15.95" customHeight="1" x14ac:dyDescent="0.25">
      <c r="A35" s="22" t="s">
        <v>7</v>
      </c>
      <c r="B35" s="23" t="s">
        <v>67</v>
      </c>
      <c r="C35" s="59">
        <v>3063</v>
      </c>
      <c r="D35" s="83">
        <v>4136.8999999999996</v>
      </c>
      <c r="E35" s="83">
        <v>5258.5</v>
      </c>
      <c r="F35" s="83">
        <v>4487</v>
      </c>
      <c r="G35" s="85">
        <v>3178.4</v>
      </c>
      <c r="H35" s="5">
        <f t="shared" si="32"/>
        <v>0.16737318258653283</v>
      </c>
      <c r="I35" s="10">
        <f>G35-F35</f>
        <v>-1308.5999999999999</v>
      </c>
      <c r="J35" s="2">
        <f>G35/E35</f>
        <v>0.60443092136540844</v>
      </c>
      <c r="K35" s="2">
        <f t="shared" si="36"/>
        <v>0.7083574771562291</v>
      </c>
      <c r="L35" s="67">
        <f>G35-C35</f>
        <v>115.40000000000009</v>
      </c>
      <c r="M35" s="24">
        <f t="shared" si="2"/>
        <v>3.7675481554032109E-2</v>
      </c>
      <c r="P35" s="33" t="s">
        <v>88</v>
      </c>
    </row>
    <row r="36" spans="1:76" ht="25.5" customHeight="1" x14ac:dyDescent="0.25">
      <c r="A36" s="22" t="s">
        <v>8</v>
      </c>
      <c r="B36" s="23" t="s">
        <v>74</v>
      </c>
      <c r="C36" s="59">
        <v>0</v>
      </c>
      <c r="D36" s="83">
        <v>209.8</v>
      </c>
      <c r="E36" s="83">
        <v>209.8</v>
      </c>
      <c r="F36" s="83">
        <v>157.5</v>
      </c>
      <c r="G36" s="83">
        <v>0</v>
      </c>
      <c r="H36" s="5">
        <f t="shared" si="32"/>
        <v>0</v>
      </c>
      <c r="I36" s="10">
        <f>G36-F36</f>
        <v>-157.5</v>
      </c>
      <c r="J36" s="2">
        <f>G36/E36</f>
        <v>0</v>
      </c>
      <c r="K36" s="2">
        <f t="shared" si="36"/>
        <v>0</v>
      </c>
      <c r="L36" s="67">
        <f t="shared" si="30"/>
        <v>0</v>
      </c>
      <c r="M36" s="24">
        <v>0</v>
      </c>
      <c r="P36" s="33" t="s">
        <v>88</v>
      </c>
    </row>
    <row r="37" spans="1:76" ht="45" hidden="1" customHeight="1" x14ac:dyDescent="0.25">
      <c r="A37" s="31"/>
      <c r="B37" s="32"/>
      <c r="C37" s="59"/>
      <c r="D37" s="83"/>
      <c r="E37" s="83"/>
      <c r="F37" s="83"/>
      <c r="G37" s="83"/>
      <c r="H37" s="34">
        <f t="shared" si="23"/>
        <v>0</v>
      </c>
      <c r="I37" s="9"/>
      <c r="J37" s="2" t="e">
        <f t="shared" ref="J37:J41" si="38">G37/E37</f>
        <v>#DIV/0!</v>
      </c>
      <c r="K37" s="2" t="e">
        <f>F37/E37-100%</f>
        <v>#DIV/0!</v>
      </c>
      <c r="L37" s="68"/>
      <c r="M37" s="24" t="e">
        <f t="shared" si="2"/>
        <v>#DIV/0!</v>
      </c>
      <c r="P37" s="33">
        <f t="shared" si="12"/>
        <v>0</v>
      </c>
    </row>
    <row r="38" spans="1:76" s="40" customFormat="1" ht="20.100000000000001" hidden="1" customHeight="1" x14ac:dyDescent="0.25">
      <c r="A38" s="26" t="s">
        <v>20</v>
      </c>
      <c r="B38" s="27" t="s">
        <v>36</v>
      </c>
      <c r="C38" s="57">
        <f>SUM(C39:C42)</f>
        <v>0</v>
      </c>
      <c r="D38" s="82">
        <f>SUM(D39:D42)</f>
        <v>0</v>
      </c>
      <c r="E38" s="82">
        <f>SUM(E39:E42)</f>
        <v>0</v>
      </c>
      <c r="F38" s="82">
        <f>SUM(F39:F42)</f>
        <v>0</v>
      </c>
      <c r="G38" s="82">
        <f>SUM(G39:G42)</f>
        <v>0</v>
      </c>
      <c r="H38" s="34">
        <f t="shared" ref="H38" si="39">SUM(H39:H42)</f>
        <v>0</v>
      </c>
      <c r="I38" s="35">
        <f>G38-F38</f>
        <v>0</v>
      </c>
      <c r="J38" s="54" t="e">
        <f t="shared" si="38"/>
        <v>#DIV/0!</v>
      </c>
      <c r="K38" s="36" t="e">
        <f t="shared" si="36"/>
        <v>#DIV/0!</v>
      </c>
      <c r="L38" s="66">
        <f>G38-C38</f>
        <v>0</v>
      </c>
      <c r="M38" s="37">
        <v>0</v>
      </c>
      <c r="N38" s="38"/>
      <c r="O38" s="38"/>
      <c r="P38" s="33">
        <f t="shared" si="12"/>
        <v>0</v>
      </c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9"/>
      <c r="BP38" s="39"/>
      <c r="BQ38" s="39"/>
      <c r="BR38" s="39"/>
      <c r="BS38" s="39"/>
      <c r="BT38" s="39"/>
      <c r="BU38" s="39"/>
      <c r="BV38" s="39"/>
      <c r="BW38" s="39"/>
      <c r="BX38" s="39"/>
    </row>
    <row r="39" spans="1:76" ht="20.100000000000001" hidden="1" customHeight="1" x14ac:dyDescent="0.25">
      <c r="A39" s="29" t="s">
        <v>21</v>
      </c>
      <c r="B39" s="23" t="s">
        <v>50</v>
      </c>
      <c r="C39" s="59"/>
      <c r="D39" s="83"/>
      <c r="E39" s="83"/>
      <c r="F39" s="83"/>
      <c r="G39" s="83"/>
      <c r="H39" s="34"/>
      <c r="I39" s="12">
        <f>E39-D39</f>
        <v>0</v>
      </c>
      <c r="J39" s="2" t="e">
        <f t="shared" si="38"/>
        <v>#DIV/0!</v>
      </c>
      <c r="K39" s="2" t="e">
        <f>F39/E39-100%</f>
        <v>#DIV/0!</v>
      </c>
      <c r="L39" s="67">
        <f t="shared" si="30"/>
        <v>0</v>
      </c>
      <c r="M39" s="24" t="e">
        <f t="shared" si="2"/>
        <v>#DIV/0!</v>
      </c>
      <c r="P39" s="33">
        <f t="shared" si="12"/>
        <v>0</v>
      </c>
    </row>
    <row r="40" spans="1:76" ht="20.100000000000001" hidden="1" customHeight="1" x14ac:dyDescent="0.25">
      <c r="A40" s="29" t="s">
        <v>22</v>
      </c>
      <c r="B40" s="23" t="s">
        <v>51</v>
      </c>
      <c r="C40" s="59"/>
      <c r="D40" s="83"/>
      <c r="E40" s="83"/>
      <c r="F40" s="83"/>
      <c r="G40" s="83"/>
      <c r="H40" s="34"/>
      <c r="I40" s="12">
        <f>E40-D40</f>
        <v>0</v>
      </c>
      <c r="J40" s="2" t="e">
        <f t="shared" si="38"/>
        <v>#DIV/0!</v>
      </c>
      <c r="K40" s="2" t="e">
        <f>F40/E40-100%</f>
        <v>#DIV/0!</v>
      </c>
      <c r="L40" s="67">
        <f t="shared" si="30"/>
        <v>0</v>
      </c>
      <c r="M40" s="24" t="e">
        <f t="shared" si="2"/>
        <v>#DIV/0!</v>
      </c>
      <c r="P40" s="33">
        <f t="shared" si="12"/>
        <v>0</v>
      </c>
    </row>
    <row r="41" spans="1:76" ht="15.75" hidden="1" customHeight="1" x14ac:dyDescent="0.25">
      <c r="A41" s="22" t="s">
        <v>84</v>
      </c>
      <c r="B41" s="23" t="s">
        <v>73</v>
      </c>
      <c r="C41" s="59">
        <v>0</v>
      </c>
      <c r="D41" s="83">
        <v>0</v>
      </c>
      <c r="E41" s="83">
        <v>0</v>
      </c>
      <c r="F41" s="83">
        <v>0</v>
      </c>
      <c r="G41" s="83">
        <v>0</v>
      </c>
      <c r="H41" s="5">
        <f t="shared" ref="H41" si="40">G41/$G$8</f>
        <v>0</v>
      </c>
      <c r="I41" s="10">
        <f>G41-F41</f>
        <v>0</v>
      </c>
      <c r="J41" s="2" t="e">
        <f t="shared" si="38"/>
        <v>#DIV/0!</v>
      </c>
      <c r="K41" s="2" t="e">
        <f t="shared" ref="K41" si="41">G41/F41</f>
        <v>#DIV/0!</v>
      </c>
      <c r="L41" s="67">
        <f t="shared" si="30"/>
        <v>0</v>
      </c>
      <c r="M41" s="24">
        <v>0</v>
      </c>
      <c r="P41" s="33">
        <f t="shared" si="12"/>
        <v>0</v>
      </c>
    </row>
    <row r="42" spans="1:76" ht="19.5" hidden="1" customHeight="1" x14ac:dyDescent="0.25">
      <c r="A42" s="29" t="s">
        <v>23</v>
      </c>
      <c r="B42" s="23" t="s">
        <v>52</v>
      </c>
      <c r="C42" s="59"/>
      <c r="D42" s="83"/>
      <c r="E42" s="83"/>
      <c r="F42" s="83"/>
      <c r="G42" s="83"/>
      <c r="H42" s="34"/>
      <c r="I42" s="12">
        <f>E42-D42</f>
        <v>0</v>
      </c>
      <c r="J42" s="2" t="e">
        <f>E42/C42-100%</f>
        <v>#DIV/0!</v>
      </c>
      <c r="K42" s="2" t="e">
        <f>F42/E42-100%</f>
        <v>#DIV/0!</v>
      </c>
      <c r="L42" s="67">
        <f t="shared" si="30"/>
        <v>0</v>
      </c>
      <c r="M42" s="24" t="e">
        <f t="shared" si="2"/>
        <v>#DIV/0!</v>
      </c>
      <c r="P42" s="33">
        <f t="shared" si="12"/>
        <v>0</v>
      </c>
    </row>
    <row r="43" spans="1:76" ht="18" hidden="1" customHeight="1" x14ac:dyDescent="0.25">
      <c r="A43" s="31"/>
      <c r="B43" s="32"/>
      <c r="C43" s="59"/>
      <c r="D43" s="83"/>
      <c r="E43" s="83"/>
      <c r="F43" s="83"/>
      <c r="G43" s="83"/>
      <c r="H43" s="34"/>
      <c r="I43" s="12">
        <f>E43-D43</f>
        <v>0</v>
      </c>
      <c r="J43" s="2" t="e">
        <f>E43/C43-100%</f>
        <v>#DIV/0!</v>
      </c>
      <c r="K43" s="2" t="e">
        <f>F43/E43-100%</f>
        <v>#DIV/0!</v>
      </c>
      <c r="L43" s="67">
        <f t="shared" si="30"/>
        <v>0</v>
      </c>
      <c r="M43" s="24" t="e">
        <f t="shared" si="2"/>
        <v>#DIV/0!</v>
      </c>
      <c r="P43" s="33">
        <f t="shared" si="12"/>
        <v>0</v>
      </c>
    </row>
    <row r="44" spans="1:76" s="40" customFormat="1" ht="20.100000000000001" hidden="1" customHeight="1" x14ac:dyDescent="0.25">
      <c r="A44" s="26" t="s">
        <v>24</v>
      </c>
      <c r="B44" s="27" t="s">
        <v>37</v>
      </c>
      <c r="C44" s="57">
        <f>SUM(C45:C46)</f>
        <v>0</v>
      </c>
      <c r="D44" s="82">
        <f>SUM(D45:D46)</f>
        <v>0</v>
      </c>
      <c r="E44" s="82"/>
      <c r="F44" s="82"/>
      <c r="G44" s="82"/>
      <c r="H44" s="34"/>
      <c r="I44" s="35">
        <f>G44-F44</f>
        <v>0</v>
      </c>
      <c r="J44" s="36" t="s">
        <v>29</v>
      </c>
      <c r="K44" s="36" t="s">
        <v>29</v>
      </c>
      <c r="L44" s="66">
        <f>G44-C44</f>
        <v>0</v>
      </c>
      <c r="M44" s="37" t="e">
        <f>G44/C44-100%</f>
        <v>#DIV/0!</v>
      </c>
      <c r="N44" s="38"/>
      <c r="O44" s="38"/>
      <c r="P44" s="33">
        <f t="shared" si="12"/>
        <v>0</v>
      </c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9"/>
      <c r="BP44" s="39"/>
      <c r="BQ44" s="39"/>
      <c r="BR44" s="39"/>
      <c r="BS44" s="39"/>
      <c r="BT44" s="39"/>
      <c r="BU44" s="39"/>
      <c r="BV44" s="39"/>
      <c r="BW44" s="39"/>
      <c r="BX44" s="39"/>
    </row>
    <row r="45" spans="1:76" ht="20.100000000000001" hidden="1" customHeight="1" x14ac:dyDescent="0.25">
      <c r="A45" s="22" t="s">
        <v>9</v>
      </c>
      <c r="B45" s="23" t="s">
        <v>68</v>
      </c>
      <c r="C45" s="59">
        <v>0</v>
      </c>
      <c r="D45" s="83">
        <v>0</v>
      </c>
      <c r="E45" s="83"/>
      <c r="F45" s="83"/>
      <c r="G45" s="83"/>
      <c r="H45" s="34"/>
      <c r="I45" s="10">
        <f>G45-F45</f>
        <v>0</v>
      </c>
      <c r="J45" s="2" t="s">
        <v>29</v>
      </c>
      <c r="K45" s="2" t="s">
        <v>29</v>
      </c>
      <c r="L45" s="67">
        <f>G45-C45</f>
        <v>0</v>
      </c>
      <c r="M45" s="24" t="e">
        <f>G45/C45-100%</f>
        <v>#DIV/0!</v>
      </c>
      <c r="P45" s="33">
        <f t="shared" si="12"/>
        <v>0</v>
      </c>
    </row>
    <row r="46" spans="1:76" ht="30" hidden="1" customHeight="1" x14ac:dyDescent="0.25">
      <c r="A46" s="29" t="s">
        <v>53</v>
      </c>
      <c r="B46" s="23" t="s">
        <v>69</v>
      </c>
      <c r="C46" s="59"/>
      <c r="D46" s="83"/>
      <c r="E46" s="83"/>
      <c r="F46" s="83"/>
      <c r="G46" s="83"/>
      <c r="H46" s="34"/>
      <c r="I46" s="10">
        <f>G46-F46</f>
        <v>0</v>
      </c>
      <c r="J46" s="2" t="e">
        <f>G46/E46</f>
        <v>#DIV/0!</v>
      </c>
      <c r="K46" s="2" t="e">
        <f>G46/F46</f>
        <v>#DIV/0!</v>
      </c>
      <c r="L46" s="67">
        <f>G46-C46</f>
        <v>0</v>
      </c>
      <c r="M46" s="24" t="e">
        <f>G46/C46-100%</f>
        <v>#DIV/0!</v>
      </c>
      <c r="P46" s="33">
        <f t="shared" si="12"/>
        <v>0</v>
      </c>
    </row>
    <row r="47" spans="1:76" ht="45" hidden="1" customHeight="1" x14ac:dyDescent="0.25">
      <c r="A47" s="31"/>
      <c r="B47" s="32"/>
      <c r="C47" s="59"/>
      <c r="D47" s="83"/>
      <c r="E47" s="83"/>
      <c r="F47" s="83"/>
      <c r="G47" s="83"/>
      <c r="H47" s="34"/>
      <c r="I47" s="12">
        <f>E47-D47</f>
        <v>0</v>
      </c>
      <c r="J47" s="2" t="e">
        <f>E47/C47-100%</f>
        <v>#DIV/0!</v>
      </c>
      <c r="K47" s="2" t="e">
        <f>F47/E47-100%</f>
        <v>#DIV/0!</v>
      </c>
      <c r="L47" s="67">
        <f t="shared" si="30"/>
        <v>0</v>
      </c>
      <c r="M47" s="24" t="e">
        <f t="shared" si="2"/>
        <v>#DIV/0!</v>
      </c>
      <c r="P47" s="33">
        <f t="shared" si="12"/>
        <v>0</v>
      </c>
    </row>
    <row r="48" spans="1:76" s="40" customFormat="1" ht="18" customHeight="1" x14ac:dyDescent="0.25">
      <c r="A48" s="26" t="s">
        <v>25</v>
      </c>
      <c r="B48" s="27" t="s">
        <v>38</v>
      </c>
      <c r="C48" s="57">
        <f>SUM(C49:C52)</f>
        <v>2245.3000000000002</v>
      </c>
      <c r="D48" s="82">
        <f>SUM(D49:D52)</f>
        <v>3404.2</v>
      </c>
      <c r="E48" s="82">
        <f>SUM(E49:E52)</f>
        <v>3604.2</v>
      </c>
      <c r="F48" s="82">
        <f>SUM(F49:F52)</f>
        <v>2471.4</v>
      </c>
      <c r="G48" s="82">
        <f>SUM(G49:G52)</f>
        <v>2469.5</v>
      </c>
      <c r="H48" s="34">
        <f>SUM(H49:H50)</f>
        <v>0.13004281223176531</v>
      </c>
      <c r="I48" s="35">
        <f>G48-F48</f>
        <v>-1.9000000000000909</v>
      </c>
      <c r="J48" s="36">
        <f>G48/E48</f>
        <v>0.68517285389268079</v>
      </c>
      <c r="K48" s="36">
        <f>G48/F48</f>
        <v>0.99923120498502871</v>
      </c>
      <c r="L48" s="66">
        <f t="shared" si="30"/>
        <v>224.19999999999982</v>
      </c>
      <c r="M48" s="37">
        <f t="shared" si="2"/>
        <v>9.9853026321649496E-2</v>
      </c>
      <c r="N48" s="38" t="s">
        <v>88</v>
      </c>
      <c r="O48" s="38" t="s">
        <v>88</v>
      </c>
      <c r="P48" s="33" t="s">
        <v>88</v>
      </c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9"/>
      <c r="BP48" s="39"/>
      <c r="BQ48" s="39"/>
      <c r="BR48" s="39"/>
      <c r="BS48" s="39"/>
      <c r="BT48" s="39"/>
      <c r="BU48" s="39"/>
      <c r="BV48" s="39"/>
      <c r="BW48" s="39"/>
      <c r="BX48" s="39"/>
    </row>
    <row r="49" spans="1:76" ht="15.95" customHeight="1" x14ac:dyDescent="0.25">
      <c r="A49" s="29" t="s">
        <v>10</v>
      </c>
      <c r="B49" s="23" t="s">
        <v>70</v>
      </c>
      <c r="C49" s="59">
        <v>2220.9</v>
      </c>
      <c r="D49" s="83">
        <v>3404.2</v>
      </c>
      <c r="E49" s="85">
        <v>3404.2</v>
      </c>
      <c r="F49" s="83">
        <v>2271.4</v>
      </c>
      <c r="G49" s="83">
        <v>2269.5</v>
      </c>
      <c r="H49" s="5">
        <f t="shared" ref="H49:H50" si="42">G49/$G$8</f>
        <v>0.11951089789835649</v>
      </c>
      <c r="I49" s="10">
        <f>G49-F49</f>
        <v>-1.9000000000000909</v>
      </c>
      <c r="J49" s="2">
        <f>G49/E49</f>
        <v>0.6666764584924505</v>
      </c>
      <c r="K49" s="2">
        <f>G49/F49</f>
        <v>0.99916351149071059</v>
      </c>
      <c r="L49" s="67">
        <f t="shared" ref="L49" si="43">G49-C49</f>
        <v>48.599999999999909</v>
      </c>
      <c r="M49" s="24">
        <f t="shared" si="2"/>
        <v>2.1883020397136299E-2</v>
      </c>
      <c r="P49" s="33" t="s">
        <v>88</v>
      </c>
    </row>
    <row r="50" spans="1:76" ht="15.95" customHeight="1" x14ac:dyDescent="0.25">
      <c r="A50" s="22" t="s">
        <v>11</v>
      </c>
      <c r="B50" s="23" t="s">
        <v>71</v>
      </c>
      <c r="C50" s="59">
        <v>24.4</v>
      </c>
      <c r="D50" s="83">
        <v>0</v>
      </c>
      <c r="E50" s="83">
        <v>200</v>
      </c>
      <c r="F50" s="83">
        <v>200</v>
      </c>
      <c r="G50" s="83">
        <v>200</v>
      </c>
      <c r="H50" s="5">
        <f t="shared" si="42"/>
        <v>1.0531914333408811E-2</v>
      </c>
      <c r="I50" s="10">
        <f>G50-F50</f>
        <v>0</v>
      </c>
      <c r="J50" s="2">
        <f>G50/E50</f>
        <v>1</v>
      </c>
      <c r="K50" s="2">
        <f>G50/F50</f>
        <v>1</v>
      </c>
      <c r="L50" s="67">
        <f t="shared" si="30"/>
        <v>175.6</v>
      </c>
      <c r="M50" s="24">
        <f t="shared" si="2"/>
        <v>7.1967213114754109</v>
      </c>
      <c r="P50" s="33" t="s">
        <v>88</v>
      </c>
    </row>
    <row r="51" spans="1:76" ht="15.95" hidden="1" customHeight="1" x14ac:dyDescent="0.25">
      <c r="A51" s="29" t="s">
        <v>26</v>
      </c>
      <c r="B51" s="23" t="s">
        <v>43</v>
      </c>
      <c r="C51" s="59">
        <v>0</v>
      </c>
      <c r="D51" s="83">
        <v>0</v>
      </c>
      <c r="E51" s="83"/>
      <c r="F51" s="83"/>
      <c r="G51" s="83"/>
      <c r="H51" s="34">
        <f t="shared" si="23"/>
        <v>1.2638297200090574E-2</v>
      </c>
      <c r="I51" s="12">
        <f>E51-D51</f>
        <v>0</v>
      </c>
      <c r="J51" s="2" t="e">
        <f t="shared" ref="J51" si="44">G51/E51</f>
        <v>#DIV/0!</v>
      </c>
      <c r="K51" s="2" t="e">
        <f t="shared" ref="K51" si="45">G51/F51</f>
        <v>#DIV/0!</v>
      </c>
      <c r="L51" s="67">
        <f t="shared" si="30"/>
        <v>0</v>
      </c>
      <c r="M51" s="24" t="e">
        <f t="shared" si="2"/>
        <v>#DIV/0!</v>
      </c>
      <c r="P51" s="33">
        <f t="shared" si="12"/>
        <v>0</v>
      </c>
    </row>
    <row r="52" spans="1:76" ht="29.25" hidden="1" customHeight="1" x14ac:dyDescent="0.25">
      <c r="A52" s="22">
        <v>100</v>
      </c>
      <c r="B52" s="23" t="s">
        <v>83</v>
      </c>
      <c r="C52" s="59">
        <v>0</v>
      </c>
      <c r="D52" s="83">
        <v>0</v>
      </c>
      <c r="E52" s="83">
        <v>0</v>
      </c>
      <c r="F52" s="83">
        <v>0</v>
      </c>
      <c r="G52" s="83">
        <v>0</v>
      </c>
      <c r="H52" s="34">
        <f t="shared" si="23"/>
        <v>6.319148600045287E-3</v>
      </c>
      <c r="I52" s="12">
        <f>E52-D52</f>
        <v>0</v>
      </c>
      <c r="J52" s="2">
        <v>0</v>
      </c>
      <c r="K52" s="2">
        <v>0</v>
      </c>
      <c r="L52" s="67">
        <f t="shared" si="30"/>
        <v>0</v>
      </c>
      <c r="M52" s="24">
        <v>0</v>
      </c>
      <c r="P52" s="33" t="s">
        <v>88</v>
      </c>
    </row>
    <row r="53" spans="1:76" ht="21" hidden="1" customHeight="1" x14ac:dyDescent="0.25">
      <c r="A53" s="29"/>
      <c r="B53" s="23"/>
      <c r="C53" s="59"/>
      <c r="D53" s="83"/>
      <c r="E53" s="83"/>
      <c r="F53" s="83"/>
      <c r="G53" s="83"/>
      <c r="H53" s="34">
        <f t="shared" si="23"/>
        <v>3.1595743000226435E-3</v>
      </c>
      <c r="I53" s="12">
        <f>E53-D53</f>
        <v>0</v>
      </c>
      <c r="J53" s="2" t="e">
        <f t="shared" ref="J53:J55" si="46">G53/E53</f>
        <v>#DIV/0!</v>
      </c>
      <c r="K53" s="2" t="e">
        <f>F53/E53-100%</f>
        <v>#DIV/0!</v>
      </c>
      <c r="L53" s="67">
        <f t="shared" si="30"/>
        <v>0</v>
      </c>
      <c r="M53" s="24" t="e">
        <f t="shared" si="2"/>
        <v>#DIV/0!</v>
      </c>
      <c r="P53" s="33">
        <f t="shared" si="12"/>
        <v>0</v>
      </c>
    </row>
    <row r="54" spans="1:76" s="40" customFormat="1" ht="16.5" customHeight="1" x14ac:dyDescent="0.25">
      <c r="A54" s="26" t="s">
        <v>27</v>
      </c>
      <c r="B54" s="27" t="s">
        <v>39</v>
      </c>
      <c r="C54" s="57">
        <f t="shared" ref="C54:G54" si="47">C55</f>
        <v>0</v>
      </c>
      <c r="D54" s="82">
        <f t="shared" si="47"/>
        <v>0</v>
      </c>
      <c r="E54" s="82">
        <f t="shared" si="47"/>
        <v>30</v>
      </c>
      <c r="F54" s="82">
        <f t="shared" si="47"/>
        <v>30</v>
      </c>
      <c r="G54" s="82">
        <f t="shared" si="47"/>
        <v>30</v>
      </c>
      <c r="H54" s="34">
        <f>SUM(H55)</f>
        <v>1.5797871500113218E-3</v>
      </c>
      <c r="I54" s="35">
        <f>G54-F54</f>
        <v>0</v>
      </c>
      <c r="J54" s="70">
        <f t="shared" si="46"/>
        <v>1</v>
      </c>
      <c r="K54" s="36">
        <v>1</v>
      </c>
      <c r="L54" s="66">
        <f t="shared" ref="L54" si="48">G54-C54</f>
        <v>30</v>
      </c>
      <c r="M54" s="37">
        <v>1</v>
      </c>
      <c r="N54" s="38"/>
      <c r="O54" s="38"/>
      <c r="P54" s="33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9"/>
      <c r="BP54" s="39"/>
      <c r="BQ54" s="39"/>
      <c r="BR54" s="39"/>
      <c r="BS54" s="39"/>
      <c r="BT54" s="39"/>
      <c r="BU54" s="39"/>
      <c r="BV54" s="39"/>
      <c r="BW54" s="39"/>
      <c r="BX54" s="39"/>
    </row>
    <row r="55" spans="1:76" ht="15.75" customHeight="1" x14ac:dyDescent="0.25">
      <c r="A55" s="22" t="s">
        <v>12</v>
      </c>
      <c r="B55" s="23" t="s">
        <v>72</v>
      </c>
      <c r="C55" s="59">
        <v>0</v>
      </c>
      <c r="D55" s="83">
        <v>0</v>
      </c>
      <c r="E55" s="83">
        <v>30</v>
      </c>
      <c r="F55" s="83">
        <v>30</v>
      </c>
      <c r="G55" s="83">
        <v>30</v>
      </c>
      <c r="H55" s="5">
        <f>G55/$G$8</f>
        <v>1.5797871500113218E-3</v>
      </c>
      <c r="I55" s="10">
        <f>G55-F55</f>
        <v>0</v>
      </c>
      <c r="J55" s="2">
        <f t="shared" si="46"/>
        <v>1</v>
      </c>
      <c r="K55" s="2">
        <v>0</v>
      </c>
      <c r="L55" s="67">
        <f t="shared" ref="L55" si="49">G55-C55</f>
        <v>30</v>
      </c>
      <c r="M55" s="24">
        <v>0</v>
      </c>
    </row>
    <row r="56" spans="1:76" ht="15.95" customHeight="1" x14ac:dyDescent="0.25"/>
  </sheetData>
  <mergeCells count="15">
    <mergeCell ref="B6:B7"/>
    <mergeCell ref="L6:M6"/>
    <mergeCell ref="J6:K6"/>
    <mergeCell ref="I6:I7"/>
    <mergeCell ref="K1:M1"/>
    <mergeCell ref="D6:D7"/>
    <mergeCell ref="H6:H7"/>
    <mergeCell ref="A4:M4"/>
    <mergeCell ref="L5:M5"/>
    <mergeCell ref="A6:A7"/>
    <mergeCell ref="C6:C7"/>
    <mergeCell ref="E6:E7"/>
    <mergeCell ref="F6:F7"/>
    <mergeCell ref="G6:G7"/>
    <mergeCell ref="A2:M2"/>
  </mergeCells>
  <phoneticPr fontId="8" type="noConversion"/>
  <pageMargins left="0.47244094488188981" right="0.11811023622047245" top="0.16" bottom="0.11811023622047245" header="0.11811023622047245" footer="0.11811023622047245"/>
  <pageSetup paperSize="9" scale="66" orientation="landscape" r:id="rId1"/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Табл.1 РПр</vt:lpstr>
      <vt:lpstr>Лист1</vt:lpstr>
      <vt:lpstr>'Табл.1 РПр'!Область_печати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osmolovskayaev</dc:creator>
  <cp:lastModifiedBy>Грабарчук Елена Николаевна</cp:lastModifiedBy>
  <cp:lastPrinted>2022-11-02T07:31:14Z</cp:lastPrinted>
  <dcterms:created xsi:type="dcterms:W3CDTF">2013-01-22T05:32:31Z</dcterms:created>
  <dcterms:modified xsi:type="dcterms:W3CDTF">2022-11-02T07:35:17Z</dcterms:modified>
</cp:coreProperties>
</file>