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2\КСП\2 СОГЛАШЕНИЯ\16 Хорей-Верский сельсовет НАО\Бюджет\2022\ПОЛУГОДИЕ\Заключение\"/>
    </mc:Choice>
  </mc:AlternateContent>
  <bookViews>
    <workbookView xWindow="14460" yWindow="0" windowWidth="12120" windowHeight="9120" tabRatio="964"/>
  </bookViews>
  <sheets>
    <sheet name="Приложение 1 доходы" sheetId="1" r:id="rId1"/>
  </sheets>
  <definedNames>
    <definedName name="_xlnm.Print_Area" localSheetId="0">'Приложение 1 доходы'!$A$1:$L$35</definedName>
  </definedNames>
  <calcPr calcId="162913"/>
</workbook>
</file>

<file path=xl/calcChain.xml><?xml version="1.0" encoding="utf-8"?>
<calcChain xmlns="http://schemas.openxmlformats.org/spreadsheetml/2006/main">
  <c r="L34" i="1" l="1"/>
  <c r="L20" i="1"/>
  <c r="L17" i="1" l="1"/>
  <c r="J17" i="1"/>
  <c r="J20" i="1"/>
  <c r="I17" i="1"/>
  <c r="I19" i="1"/>
  <c r="I20" i="1"/>
  <c r="L14" i="1"/>
  <c r="L15" i="1"/>
  <c r="J14" i="1"/>
  <c r="J15" i="1"/>
  <c r="I14" i="1"/>
  <c r="I15" i="1"/>
  <c r="B27" i="1" l="1"/>
  <c r="B16" i="1"/>
  <c r="B6" i="1"/>
  <c r="B25" i="1" l="1"/>
  <c r="B35" i="1" s="1"/>
  <c r="L10" i="1"/>
  <c r="L30" i="1"/>
  <c r="L31" i="1"/>
  <c r="D6" i="1"/>
  <c r="D27" i="1"/>
  <c r="L33" i="1" l="1"/>
  <c r="L9" i="1"/>
  <c r="J32" i="1" l="1"/>
  <c r="J31" i="1"/>
  <c r="I32" i="1"/>
  <c r="I29" i="1"/>
  <c r="L11" i="1"/>
  <c r="L12" i="1"/>
  <c r="L13" i="1"/>
  <c r="L7" i="1"/>
  <c r="L8" i="1"/>
  <c r="K9" i="1"/>
  <c r="J9" i="1"/>
  <c r="I9" i="1"/>
  <c r="H9" i="1"/>
  <c r="D16" i="1"/>
  <c r="D25" i="1" l="1"/>
  <c r="E6" i="1"/>
  <c r="J8" i="1" l="1"/>
  <c r="I7" i="1"/>
  <c r="H7" i="1"/>
  <c r="I8" i="1" l="1"/>
  <c r="L22" i="1"/>
  <c r="H30" i="1" l="1"/>
  <c r="I23" i="1" l="1"/>
  <c r="J23" i="1"/>
  <c r="I24" i="1"/>
  <c r="J24" i="1"/>
  <c r="F16" i="1"/>
  <c r="D35" i="1"/>
  <c r="E16" i="1"/>
  <c r="F27" i="1"/>
  <c r="E27" i="1"/>
  <c r="F6" i="1"/>
  <c r="H8" i="1"/>
  <c r="K8" i="1"/>
  <c r="L23" i="1"/>
  <c r="L24" i="1"/>
  <c r="J22" i="1"/>
  <c r="I22" i="1"/>
  <c r="H22" i="1"/>
  <c r="K18" i="1"/>
  <c r="K17" i="1"/>
  <c r="H14" i="1"/>
  <c r="H10" i="1"/>
  <c r="K20" i="1"/>
  <c r="K21" i="1"/>
  <c r="K22" i="1"/>
  <c r="K23" i="1"/>
  <c r="K24" i="1"/>
  <c r="K19" i="1"/>
  <c r="K10" i="1"/>
  <c r="I11" i="1"/>
  <c r="J11" i="1"/>
  <c r="K11" i="1"/>
  <c r="J16" i="1" l="1"/>
  <c r="L16" i="1"/>
  <c r="I16" i="1"/>
  <c r="C27" i="1"/>
  <c r="C16" i="1"/>
  <c r="C6" i="1"/>
  <c r="H34" i="1"/>
  <c r="K34" i="1"/>
  <c r="H23" i="1"/>
  <c r="C25" i="1" l="1"/>
  <c r="C35" i="1" s="1"/>
  <c r="C38" i="1" s="1"/>
  <c r="G15" i="1" l="1"/>
  <c r="K29" i="1"/>
  <c r="H20" i="1"/>
  <c r="H18" i="1"/>
  <c r="H17" i="1"/>
  <c r="I30" i="1" l="1"/>
  <c r="H33" i="1"/>
  <c r="H31" i="1"/>
  <c r="H32" i="1"/>
  <c r="H29" i="1"/>
  <c r="H28" i="1"/>
  <c r="H24" i="1"/>
  <c r="H21" i="1"/>
  <c r="H19" i="1"/>
  <c r="H11" i="1"/>
  <c r="H12" i="1"/>
  <c r="H13" i="1"/>
  <c r="J30" i="1"/>
  <c r="J28" i="1"/>
  <c r="J13" i="1"/>
  <c r="J12" i="1"/>
  <c r="J7" i="1"/>
  <c r="I31" i="1"/>
  <c r="I28" i="1"/>
  <c r="I13" i="1"/>
  <c r="I12" i="1"/>
  <c r="K7" i="1"/>
  <c r="K12" i="1"/>
  <c r="K13" i="1"/>
  <c r="K14" i="1"/>
  <c r="K15" i="1"/>
  <c r="K28" i="1"/>
  <c r="L28" i="1"/>
  <c r="K30" i="1"/>
  <c r="K31" i="1"/>
  <c r="K32" i="1"/>
  <c r="K33" i="1"/>
  <c r="K16" i="1" l="1"/>
  <c r="F25" i="1"/>
  <c r="F35" i="1" s="1"/>
  <c r="L27" i="1"/>
  <c r="I27" i="1"/>
  <c r="H27" i="1"/>
  <c r="J27" i="1"/>
  <c r="H16" i="1"/>
  <c r="E25" i="1"/>
  <c r="E35" i="1" s="1"/>
  <c r="D38" i="1"/>
  <c r="I6" i="1"/>
  <c r="J6" i="1"/>
  <c r="H6" i="1"/>
  <c r="K27" i="1"/>
  <c r="K6" i="1"/>
  <c r="L6" i="1"/>
  <c r="G7" i="1" l="1"/>
  <c r="G8" i="1"/>
  <c r="G9" i="1"/>
  <c r="L35" i="1"/>
  <c r="G30" i="1"/>
  <c r="G14" i="1"/>
  <c r="F38" i="1"/>
  <c r="G34" i="1"/>
  <c r="G23" i="1"/>
  <c r="G33" i="1"/>
  <c r="G31" i="1"/>
  <c r="G20" i="1"/>
  <c r="G13" i="1"/>
  <c r="G21" i="1"/>
  <c r="G12" i="1"/>
  <c r="G24" i="1"/>
  <c r="G11" i="1"/>
  <c r="G22" i="1"/>
  <c r="G10" i="1"/>
  <c r="G32" i="1"/>
  <c r="G29" i="1"/>
  <c r="G18" i="1"/>
  <c r="G28" i="1"/>
  <c r="H25" i="1"/>
  <c r="L25" i="1"/>
  <c r="I25" i="1"/>
  <c r="J25" i="1"/>
  <c r="I35" i="1"/>
  <c r="G17" i="1"/>
  <c r="G19" i="1"/>
  <c r="K25" i="1"/>
  <c r="G6" i="1" l="1"/>
  <c r="K35" i="1"/>
  <c r="B38" i="1"/>
  <c r="H35" i="1"/>
  <c r="E38" i="1"/>
  <c r="G27" i="1"/>
  <c r="G16" i="1"/>
  <c r="J35" i="1"/>
  <c r="G25" i="1" l="1"/>
  <c r="G35" i="1" s="1"/>
</calcChain>
</file>

<file path=xl/sharedStrings.xml><?xml version="1.0" encoding="utf-8"?>
<sst xmlns="http://schemas.openxmlformats.org/spreadsheetml/2006/main" count="61" uniqueCount="49">
  <si>
    <t>Налог на доходы физических лиц</t>
  </si>
  <si>
    <t>Единый сельскохозяйственный налог</t>
  </si>
  <si>
    <t>Земельный налог</t>
  </si>
  <si>
    <t>Безвозмездные поступления</t>
  </si>
  <si>
    <t>ВСЕГО ДОХОДОВ</t>
  </si>
  <si>
    <t>сумма</t>
  </si>
  <si>
    <t>Налоговые доходы</t>
  </si>
  <si>
    <t>Неналоговые доходы</t>
  </si>
  <si>
    <t>Государственная пошлина</t>
  </si>
  <si>
    <t>Всего налоговых и неналоговых доходов</t>
  </si>
  <si>
    <t>Дотации</t>
  </si>
  <si>
    <t>Субсидии</t>
  </si>
  <si>
    <t>Субвенции</t>
  </si>
  <si>
    <t>Иные межбюджетные трансферты</t>
  </si>
  <si>
    <t>Налог на имущество физических лиц</t>
  </si>
  <si>
    <t>Задолженность и перерасчеты по отмененным налогам, сборам и иным обязательным платежам</t>
  </si>
  <si>
    <t>СРАВНИТЕЛЬНАЯ ТАБЛИЦА ПО ДОХОДАМ  МЕСТНОГО БЮДЖЕТА</t>
  </si>
  <si>
    <t>Прочие  доходы от компенсации затрат бюджетов поселений</t>
  </si>
  <si>
    <t>Прочие неналоговые доходы</t>
  </si>
  <si>
    <t>Прочие безвозмездные поступления</t>
  </si>
  <si>
    <t>Наименование показателя</t>
  </si>
  <si>
    <t>Доля в сумме доходов, %</t>
  </si>
  <si>
    <t>темп прироста</t>
  </si>
  <si>
    <t xml:space="preserve">Доходы от сдачи в аренду имущества, находящегося в оперативном управлении органов управления поселений и созданных ими учреждений </t>
  </si>
  <si>
    <t>(тыс.рублей)</t>
  </si>
  <si>
    <t>ВСЕГО РАСХОДОВ</t>
  </si>
  <si>
    <t>Дефицит (-), профицит (+)</t>
  </si>
  <si>
    <t>Х</t>
  </si>
  <si>
    <t>Налоги на товары (работы, услуги), реализуемые на территории Российской Федерации (акцизы)</t>
  </si>
  <si>
    <t>Доходы бюджетов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</si>
  <si>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Штрафы, санкции, возмещение ущерба</t>
  </si>
  <si>
    <t>Прочие поступления от денежных взысканий и иных сумм в возмещении ущерба</t>
  </si>
  <si>
    <t>-</t>
  </si>
  <si>
    <t xml:space="preserve">Налог, взимаемый в связи с упрощенной системой налогообложения </t>
  </si>
  <si>
    <t>Уточненные бюджетные назначения, утвержденные на отчетную дату             (ф. 0503117)</t>
  </si>
  <si>
    <t>Доходы, получаемые в виде арендной платы,, а также средства от продажи права на заключение договоров аренды за земли, находящиеся  в собственности сельских поселений  указанных земельных участков</t>
  </si>
  <si>
    <t xml:space="preserve"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</si>
  <si>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</si>
  <si>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Доходы от продажи земельных участков, находящихся в государственной и муниципальной собственности</t>
  </si>
  <si>
    <t>Показатели кассового исполнения за полугодие  2021 года</t>
  </si>
  <si>
    <t xml:space="preserve">Бюджетные назначения на 2022 год </t>
  </si>
  <si>
    <t>Уточненые бюджетные назначения на 2022 год  (ф.0503117)</t>
  </si>
  <si>
    <t>Показатели кассового исполнения за полугодие  2022 года             (ф. 0503117)</t>
  </si>
  <si>
    <t xml:space="preserve">Отклонение  показателей  исполнения бюджета за полугодие 2022 года относительно уточненных бюджетных назначений на полугодие 2022 года, тыс.руб.  </t>
  </si>
  <si>
    <t>Исполнение бюджета за полугодие 2022  года относительно уточненных бюджетных назначений</t>
  </si>
  <si>
    <t>на 2022 год, %</t>
  </si>
  <si>
    <t>на полугодие 2022 года, %</t>
  </si>
  <si>
    <t>Отклонение  показателей  исполнения бюджета за полугодие 2022 года относительно полугодия    2021 года</t>
  </si>
  <si>
    <t>ПРИЛОЖЕНИЕ №2 к заключению по отчету об исполнении бюджета МО "Хорей-Верский сельсовет" НАО за полугодие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</si>
</sst>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#,##0.0"/>
    <numFmt numFmtId="166" formatCode="#,##0.0_р_."/>
    <numFmt numFmtId="167" formatCode="0.0%"/>
    <numFmt numFmtId="168" formatCode="_-* #,##0.0_р_._-;\-* #,##0.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6">
    <xf numFmtId="0" fontId="0" fillId="0" borderId="0" xfId="0"/>
    <xf numFmtId="166" fontId="2" fillId="0" borderId="0" xfId="0" applyNumberFormat="1" applyFont="1" applyBorder="1" applyAlignment="1">
      <alignment horizontal="center" wrapText="1"/>
    </xf>
    <xf numFmtId="167" fontId="3" fillId="0" borderId="0" xfId="0" applyNumberFormat="1" applyFont="1" applyBorder="1" applyAlignment="1">
      <alignment horizontal="right" wrapText="1"/>
    </xf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166" fontId="3" fillId="0" borderId="0" xfId="0" applyNumberFormat="1" applyFont="1"/>
    <xf numFmtId="167" fontId="3" fillId="0" borderId="0" xfId="0" applyNumberFormat="1" applyFont="1"/>
    <xf numFmtId="167" fontId="3" fillId="0" borderId="0" xfId="1" applyNumberFormat="1" applyFont="1"/>
    <xf numFmtId="168" fontId="3" fillId="0" borderId="0" xfId="2" applyNumberFormat="1" applyFont="1"/>
    <xf numFmtId="0" fontId="2" fillId="0" borderId="0" xfId="0" applyFont="1" applyBorder="1" applyAlignment="1">
      <alignment horizontal="center" wrapText="1"/>
    </xf>
    <xf numFmtId="168" fontId="2" fillId="0" borderId="0" xfId="2" applyNumberFormat="1" applyFont="1" applyBorder="1" applyAlignment="1">
      <alignment horizontal="center" wrapText="1"/>
    </xf>
    <xf numFmtId="0" fontId="5" fillId="0" borderId="0" xfId="0" applyFont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Border="1"/>
    <xf numFmtId="168" fontId="3" fillId="0" borderId="0" xfId="2" applyNumberFormat="1" applyFont="1" applyBorder="1"/>
    <xf numFmtId="166" fontId="3" fillId="0" borderId="0" xfId="0" applyNumberFormat="1" applyFont="1" applyBorder="1"/>
    <xf numFmtId="167" fontId="3" fillId="0" borderId="0" xfId="0" applyNumberFormat="1" applyFont="1" applyBorder="1"/>
    <xf numFmtId="166" fontId="2" fillId="0" borderId="0" xfId="0" applyNumberFormat="1" applyFont="1" applyBorder="1" applyAlignment="1">
      <alignment horizontal="center"/>
    </xf>
    <xf numFmtId="167" fontId="3" fillId="0" borderId="0" xfId="1" applyNumberFormat="1" applyFont="1" applyBorder="1"/>
    <xf numFmtId="167" fontId="3" fillId="0" borderId="4" xfId="0" applyNumberFormat="1" applyFont="1" applyFill="1" applyBorder="1" applyAlignment="1">
      <alignment horizontal="right" vertical="center"/>
    </xf>
    <xf numFmtId="167" fontId="3" fillId="0" borderId="4" xfId="1" applyNumberFormat="1" applyFont="1" applyFill="1" applyBorder="1" applyAlignment="1">
      <alignment horizontal="right" vertical="center"/>
    </xf>
    <xf numFmtId="167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65" fontId="3" fillId="0" borderId="4" xfId="0" applyNumberFormat="1" applyFont="1" applyFill="1" applyBorder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165" fontId="3" fillId="5" borderId="4" xfId="0" applyNumberFormat="1" applyFont="1" applyFill="1" applyBorder="1" applyAlignment="1">
      <alignment horizontal="right" vertical="center"/>
    </xf>
    <xf numFmtId="167" fontId="3" fillId="0" borderId="2" xfId="0" applyNumberFormat="1" applyFont="1" applyBorder="1" applyAlignment="1">
      <alignment horizontal="center"/>
    </xf>
    <xf numFmtId="168" fontId="7" fillId="7" borderId="5" xfId="2" applyNumberFormat="1" applyFont="1" applyFill="1" applyBorder="1" applyAlignment="1" applyProtection="1">
      <alignment horizontal="center" vertical="center"/>
      <protection locked="0"/>
    </xf>
    <xf numFmtId="168" fontId="7" fillId="7" borderId="2" xfId="2" applyNumberFormat="1" applyFont="1" applyFill="1" applyBorder="1" applyAlignment="1" applyProtection="1">
      <alignment horizontal="center" vertical="center"/>
      <protection locked="0"/>
    </xf>
    <xf numFmtId="167" fontId="7" fillId="7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168" fontId="3" fillId="0" borderId="5" xfId="2" applyNumberFormat="1" applyFont="1" applyBorder="1"/>
    <xf numFmtId="166" fontId="2" fillId="8" borderId="2" xfId="2" applyNumberFormat="1" applyFont="1" applyFill="1" applyBorder="1" applyAlignment="1">
      <alignment horizontal="right" vertical="center"/>
    </xf>
    <xf numFmtId="167" fontId="2" fillId="8" borderId="2" xfId="1" applyNumberFormat="1" applyFont="1" applyFill="1" applyBorder="1" applyAlignment="1">
      <alignment horizontal="right" vertical="center"/>
    </xf>
    <xf numFmtId="166" fontId="2" fillId="8" borderId="2" xfId="0" applyNumberFormat="1" applyFont="1" applyFill="1" applyBorder="1" applyAlignment="1">
      <alignment horizontal="right" vertical="center"/>
    </xf>
    <xf numFmtId="167" fontId="3" fillId="8" borderId="3" xfId="1" applyNumberFormat="1" applyFont="1" applyFill="1" applyBorder="1" applyAlignment="1">
      <alignment horizontal="right" vertical="center"/>
    </xf>
    <xf numFmtId="167" fontId="3" fillId="9" borderId="3" xfId="1" applyNumberFormat="1" applyFont="1" applyFill="1" applyBorder="1" applyAlignment="1">
      <alignment horizontal="right" vertical="center"/>
    </xf>
    <xf numFmtId="167" fontId="3" fillId="9" borderId="2" xfId="1" applyNumberFormat="1" applyFont="1" applyFill="1" applyBorder="1" applyAlignment="1">
      <alignment horizontal="right" vertical="center"/>
    </xf>
    <xf numFmtId="0" fontId="7" fillId="7" borderId="1" xfId="0" applyFont="1" applyFill="1" applyBorder="1" applyAlignment="1">
      <alignment vertical="center" wrapText="1"/>
    </xf>
    <xf numFmtId="167" fontId="6" fillId="0" borderId="4" xfId="1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165" fontId="4" fillId="3" borderId="4" xfId="0" applyNumberFormat="1" applyFont="1" applyFill="1" applyBorder="1" applyAlignment="1">
      <alignment horizontal="right" vertical="center"/>
    </xf>
    <xf numFmtId="167" fontId="4" fillId="3" borderId="4" xfId="0" applyNumberFormat="1" applyFont="1" applyFill="1" applyBorder="1" applyAlignment="1">
      <alignment horizontal="right" vertical="center"/>
    </xf>
    <xf numFmtId="167" fontId="4" fillId="3" borderId="4" xfId="1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167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wrapText="1"/>
    </xf>
    <xf numFmtId="0" fontId="2" fillId="0" borderId="4" xfId="0" applyFont="1" applyFill="1" applyBorder="1" applyAlignment="1">
      <alignment vertical="center" wrapText="1"/>
    </xf>
    <xf numFmtId="165" fontId="2" fillId="0" borderId="4" xfId="0" applyNumberFormat="1" applyFont="1" applyFill="1" applyBorder="1" applyAlignment="1">
      <alignment horizontal="right" vertical="center"/>
    </xf>
    <xf numFmtId="167" fontId="2" fillId="0" borderId="4" xfId="0" applyNumberFormat="1" applyFont="1" applyFill="1" applyBorder="1" applyAlignment="1">
      <alignment horizontal="right" vertical="center"/>
    </xf>
    <xf numFmtId="167" fontId="4" fillId="0" borderId="4" xfId="1" applyNumberFormat="1" applyFont="1" applyFill="1" applyBorder="1" applyAlignment="1">
      <alignment horizontal="right" vertical="center"/>
    </xf>
    <xf numFmtId="0" fontId="4" fillId="4" borderId="4" xfId="0" applyFont="1" applyFill="1" applyBorder="1" applyAlignment="1">
      <alignment vertical="center"/>
    </xf>
    <xf numFmtId="165" fontId="4" fillId="4" borderId="4" xfId="2" applyNumberFormat="1" applyFont="1" applyFill="1" applyBorder="1" applyAlignment="1">
      <alignment horizontal="right" vertical="center"/>
    </xf>
    <xf numFmtId="167" fontId="4" fillId="6" borderId="4" xfId="0" applyNumberFormat="1" applyFont="1" applyFill="1" applyBorder="1" applyAlignment="1">
      <alignment horizontal="right" vertical="center"/>
    </xf>
    <xf numFmtId="167" fontId="4" fillId="6" borderId="4" xfId="1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vertical="center" wrapText="1"/>
    </xf>
    <xf numFmtId="167" fontId="2" fillId="2" borderId="4" xfId="0" applyNumberFormat="1" applyFont="1" applyFill="1" applyBorder="1" applyAlignment="1">
      <alignment horizontal="right" vertical="center"/>
    </xf>
    <xf numFmtId="167" fontId="2" fillId="2" borderId="4" xfId="1" applyNumberFormat="1" applyFont="1" applyFill="1" applyBorder="1" applyAlignment="1">
      <alignment horizontal="right" vertical="center"/>
    </xf>
    <xf numFmtId="166" fontId="6" fillId="0" borderId="4" xfId="0" applyNumberFormat="1" applyFont="1" applyBorder="1" applyAlignment="1">
      <alignment horizontal="center" vertical="center" wrapText="1"/>
    </xf>
    <xf numFmtId="167" fontId="2" fillId="3" borderId="4" xfId="1" applyNumberFormat="1" applyFont="1" applyFill="1" applyBorder="1" applyAlignment="1">
      <alignment horizontal="right" vertical="center"/>
    </xf>
    <xf numFmtId="167" fontId="3" fillId="9" borderId="4" xfId="1" applyNumberFormat="1" applyFont="1" applyFill="1" applyBorder="1" applyAlignment="1">
      <alignment horizontal="right" vertical="center"/>
    </xf>
    <xf numFmtId="167" fontId="2" fillId="0" borderId="4" xfId="1" applyNumberFormat="1" applyFont="1" applyFill="1" applyBorder="1" applyAlignment="1">
      <alignment horizontal="right" vertical="center"/>
    </xf>
    <xf numFmtId="167" fontId="2" fillId="6" borderId="4" xfId="1" applyNumberFormat="1" applyFont="1" applyFill="1" applyBorder="1" applyAlignment="1">
      <alignment horizontal="right" vertical="center"/>
    </xf>
    <xf numFmtId="165" fontId="4" fillId="4" borderId="4" xfId="0" applyNumberFormat="1" applyFont="1" applyFill="1" applyBorder="1" applyAlignment="1">
      <alignment horizontal="right" vertical="center"/>
    </xf>
    <xf numFmtId="165" fontId="2" fillId="2" borderId="4" xfId="0" applyNumberFormat="1" applyFont="1" applyFill="1" applyBorder="1" applyAlignment="1">
      <alignment horizontal="right" vertical="center"/>
    </xf>
    <xf numFmtId="165" fontId="2" fillId="2" borderId="4" xfId="2" applyNumberFormat="1" applyFont="1" applyFill="1" applyBorder="1" applyAlignment="1">
      <alignment horizontal="right" vertical="center"/>
    </xf>
    <xf numFmtId="165" fontId="4" fillId="10" borderId="4" xfId="0" applyNumberFormat="1" applyFont="1" applyFill="1" applyBorder="1" applyAlignment="1">
      <alignment horizontal="right" vertical="center"/>
    </xf>
    <xf numFmtId="0" fontId="4" fillId="10" borderId="4" xfId="0" applyFont="1" applyFill="1" applyBorder="1" applyAlignment="1">
      <alignment vertical="center" wrapText="1"/>
    </xf>
    <xf numFmtId="165" fontId="4" fillId="10" borderId="4" xfId="2" applyNumberFormat="1" applyFont="1" applyFill="1" applyBorder="1" applyAlignment="1">
      <alignment horizontal="right" vertical="center"/>
    </xf>
    <xf numFmtId="167" fontId="4" fillId="10" borderId="4" xfId="0" applyNumberFormat="1" applyFont="1" applyFill="1" applyBorder="1" applyAlignment="1">
      <alignment horizontal="right" vertical="center"/>
    </xf>
    <xf numFmtId="167" fontId="4" fillId="10" borderId="4" xfId="1" applyNumberFormat="1" applyFont="1" applyFill="1" applyBorder="1" applyAlignment="1">
      <alignment horizontal="right" vertical="center"/>
    </xf>
    <xf numFmtId="167" fontId="2" fillId="10" borderId="4" xfId="1" applyNumberFormat="1" applyFont="1" applyFill="1" applyBorder="1" applyAlignment="1">
      <alignment horizontal="right" vertical="center"/>
    </xf>
    <xf numFmtId="166" fontId="8" fillId="0" borderId="0" xfId="0" applyNumberFormat="1" applyFont="1" applyBorder="1" applyAlignment="1">
      <alignment horizontal="center" wrapText="1"/>
    </xf>
    <xf numFmtId="166" fontId="9" fillId="0" borderId="0" xfId="0" applyNumberFormat="1" applyFont="1" applyBorder="1" applyAlignment="1">
      <alignment horizontal="right" wrapText="1"/>
    </xf>
    <xf numFmtId="166" fontId="9" fillId="0" borderId="0" xfId="0" applyNumberFormat="1" applyFont="1" applyBorder="1"/>
    <xf numFmtId="165" fontId="9" fillId="0" borderId="4" xfId="0" applyNumberFormat="1" applyFont="1" applyFill="1" applyBorder="1" applyAlignment="1">
      <alignment horizontal="right" vertical="center"/>
    </xf>
    <xf numFmtId="168" fontId="8" fillId="7" borderId="2" xfId="2" applyNumberFormat="1" applyFont="1" applyFill="1" applyBorder="1" applyAlignment="1" applyProtection="1">
      <alignment horizontal="center" vertical="center"/>
      <protection locked="0"/>
    </xf>
    <xf numFmtId="168" fontId="9" fillId="0" borderId="5" xfId="2" applyNumberFormat="1" applyFont="1" applyBorder="1"/>
    <xf numFmtId="166" fontId="9" fillId="0" borderId="0" xfId="0" applyNumberFormat="1" applyFont="1"/>
    <xf numFmtId="165" fontId="3" fillId="9" borderId="4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0" fontId="6" fillId="0" borderId="4" xfId="0" applyFont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166" fontId="2" fillId="0" borderId="0" xfId="0" applyNumberFormat="1" applyFont="1" applyBorder="1" applyAlignment="1">
      <alignment horizontal="center"/>
    </xf>
    <xf numFmtId="167" fontId="6" fillId="0" borderId="4" xfId="0" applyNumberFormat="1" applyFont="1" applyBorder="1" applyAlignment="1">
      <alignment horizontal="center" vertical="center" wrapText="1"/>
    </xf>
    <xf numFmtId="167" fontId="6" fillId="0" borderId="4" xfId="0" applyNumberFormat="1" applyFont="1" applyBorder="1" applyAlignment="1">
      <alignment vertical="center" wrapText="1"/>
    </xf>
    <xf numFmtId="167" fontId="3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FF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P38"/>
  <sheetViews>
    <sheetView tabSelected="1" zoomScale="75" zoomScaleNormal="75" zoomScaleSheetLayoutView="100" workbookViewId="0">
      <pane xSplit="1" ySplit="5" topLeftCell="B6" activePane="bottomRight" state="frozen"/>
      <selection pane="topRight" activeCell="D1" sqref="D1"/>
      <selection pane="bottomLeft" activeCell="A10" sqref="A10"/>
      <selection pane="bottomRight" activeCell="J1" sqref="J1:L1"/>
    </sheetView>
  </sheetViews>
  <sheetFormatPr defaultRowHeight="12.75" x14ac:dyDescent="0.2"/>
  <cols>
    <col min="1" max="1" width="52.140625" style="3" customWidth="1"/>
    <col min="2" max="3" width="12.7109375" style="9" customWidth="1"/>
    <col min="4" max="4" width="12.7109375" style="6" customWidth="1"/>
    <col min="5" max="5" width="14.140625" style="84" customWidth="1"/>
    <col min="6" max="6" width="13.7109375" style="84" customWidth="1"/>
    <col min="7" max="7" width="8.85546875" style="7" customWidth="1"/>
    <col min="8" max="8" width="19.140625" style="7" customWidth="1"/>
    <col min="9" max="9" width="8.85546875" style="7" customWidth="1"/>
    <col min="10" max="10" width="15.140625" style="6" customWidth="1"/>
    <col min="11" max="11" width="12.28515625" style="6" customWidth="1"/>
    <col min="12" max="12" width="14.85546875" style="8" customWidth="1"/>
    <col min="13" max="16384" width="9.140625" style="3"/>
  </cols>
  <sheetData>
    <row r="1" spans="1:16" ht="51.75" customHeight="1" x14ac:dyDescent="0.2">
      <c r="A1" s="10"/>
      <c r="B1" s="11"/>
      <c r="C1" s="11"/>
      <c r="D1" s="1"/>
      <c r="E1" s="78"/>
      <c r="F1" s="79"/>
      <c r="G1" s="2"/>
      <c r="H1" s="2"/>
      <c r="I1" s="2"/>
      <c r="J1" s="87" t="s">
        <v>48</v>
      </c>
      <c r="K1" s="87"/>
      <c r="L1" s="87"/>
    </row>
    <row r="2" spans="1:16" ht="14.25" customHeight="1" x14ac:dyDescent="0.2">
      <c r="A2" s="91" t="s">
        <v>16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6" ht="12.75" customHeight="1" x14ac:dyDescent="0.2">
      <c r="A3" s="15"/>
      <c r="B3" s="16"/>
      <c r="C3" s="16"/>
      <c r="D3" s="17"/>
      <c r="E3" s="80"/>
      <c r="F3" s="92"/>
      <c r="G3" s="92"/>
      <c r="H3" s="92"/>
      <c r="I3" s="92"/>
      <c r="J3" s="92"/>
      <c r="K3" s="19"/>
      <c r="L3" s="23" t="s">
        <v>24</v>
      </c>
    </row>
    <row r="4" spans="1:16" ht="76.5" customHeight="1" x14ac:dyDescent="0.2">
      <c r="A4" s="90" t="s">
        <v>20</v>
      </c>
      <c r="B4" s="89" t="s">
        <v>39</v>
      </c>
      <c r="C4" s="89" t="s">
        <v>40</v>
      </c>
      <c r="D4" s="89" t="s">
        <v>41</v>
      </c>
      <c r="E4" s="89" t="s">
        <v>34</v>
      </c>
      <c r="F4" s="89" t="s">
        <v>42</v>
      </c>
      <c r="G4" s="93" t="s">
        <v>21</v>
      </c>
      <c r="H4" s="95" t="s">
        <v>43</v>
      </c>
      <c r="I4" s="93" t="s">
        <v>44</v>
      </c>
      <c r="J4" s="93"/>
      <c r="K4" s="88" t="s">
        <v>47</v>
      </c>
      <c r="L4" s="88"/>
    </row>
    <row r="5" spans="1:16" ht="78" customHeight="1" x14ac:dyDescent="0.2">
      <c r="A5" s="90"/>
      <c r="B5" s="89"/>
      <c r="C5" s="89"/>
      <c r="D5" s="89"/>
      <c r="E5" s="89"/>
      <c r="F5" s="89"/>
      <c r="G5" s="94"/>
      <c r="H5" s="95"/>
      <c r="I5" s="41" t="s">
        <v>45</v>
      </c>
      <c r="J5" s="64" t="s">
        <v>46</v>
      </c>
      <c r="K5" s="42" t="s">
        <v>5</v>
      </c>
      <c r="L5" s="42" t="s">
        <v>22</v>
      </c>
    </row>
    <row r="6" spans="1:16" s="12" customFormat="1" ht="20.25" customHeight="1" x14ac:dyDescent="0.2">
      <c r="A6" s="43" t="s">
        <v>6</v>
      </c>
      <c r="B6" s="44">
        <f>SUM(B7:B15)</f>
        <v>8943.4</v>
      </c>
      <c r="C6" s="44">
        <f t="shared" ref="C6" si="0">SUM(C7:C15)</f>
        <v>19748.7</v>
      </c>
      <c r="D6" s="44">
        <f>SUM(D7:D15)</f>
        <v>19748.7</v>
      </c>
      <c r="E6" s="44">
        <f>SUM(E7:E15)</f>
        <v>9812</v>
      </c>
      <c r="F6" s="44">
        <f>SUM(F7:F15)</f>
        <v>9697.2999999999993</v>
      </c>
      <c r="G6" s="45">
        <f>SUM(G7:G15)</f>
        <v>0.76231241500208302</v>
      </c>
      <c r="H6" s="44">
        <f t="shared" ref="H6:H14" si="1">F6-E6</f>
        <v>-114.70000000000073</v>
      </c>
      <c r="I6" s="46">
        <f t="shared" ref="I6:I20" si="2">F6/D6</f>
        <v>0.49103485292702803</v>
      </c>
      <c r="J6" s="46">
        <f t="shared" ref="J6:J20" si="3">F6/E6</f>
        <v>0.98831023236852822</v>
      </c>
      <c r="K6" s="44">
        <f t="shared" ref="K6:K25" si="4">F6-B6</f>
        <v>753.89999999999964</v>
      </c>
      <c r="L6" s="65">
        <f>F6/B6-100%</f>
        <v>8.4296799874767903E-2</v>
      </c>
    </row>
    <row r="7" spans="1:16" ht="27" customHeight="1" x14ac:dyDescent="0.2">
      <c r="A7" s="47" t="s">
        <v>0</v>
      </c>
      <c r="B7" s="26">
        <v>8335.5</v>
      </c>
      <c r="C7" s="26">
        <v>18500</v>
      </c>
      <c r="D7" s="26">
        <v>18500</v>
      </c>
      <c r="E7" s="26">
        <v>9300</v>
      </c>
      <c r="F7" s="26">
        <v>9010.7999999999993</v>
      </c>
      <c r="G7" s="21">
        <f>F7/$F$35</f>
        <v>0.70834610758672734</v>
      </c>
      <c r="H7" s="26">
        <f>F7-E7</f>
        <v>-289.20000000000073</v>
      </c>
      <c r="I7" s="22">
        <f>F7/D7</f>
        <v>0.48707027027027022</v>
      </c>
      <c r="J7" s="22">
        <f t="shared" si="3"/>
        <v>0.9689032258064515</v>
      </c>
      <c r="K7" s="25">
        <f t="shared" si="4"/>
        <v>675.29999999999927</v>
      </c>
      <c r="L7" s="66">
        <f t="shared" ref="L7:L17" si="5">F7/B7-100%</f>
        <v>8.1014936116609704E-2</v>
      </c>
    </row>
    <row r="8" spans="1:16" ht="27" customHeight="1" x14ac:dyDescent="0.2">
      <c r="A8" s="47" t="s">
        <v>28</v>
      </c>
      <c r="B8" s="26">
        <v>151.5</v>
      </c>
      <c r="C8" s="26">
        <v>359.2</v>
      </c>
      <c r="D8" s="26">
        <v>359.2</v>
      </c>
      <c r="E8" s="26">
        <v>179.4</v>
      </c>
      <c r="F8" s="26">
        <v>194.5</v>
      </c>
      <c r="G8" s="21">
        <f>F8/$F$35</f>
        <v>1.528979867776651E-2</v>
      </c>
      <c r="H8" s="26">
        <f t="shared" ref="H8:H9" si="6">F8-E8</f>
        <v>15.099999999999994</v>
      </c>
      <c r="I8" s="22">
        <f t="shared" ref="I8:I9" si="7">F8/D8</f>
        <v>0.5414810690423163</v>
      </c>
      <c r="J8" s="22">
        <f t="shared" si="3"/>
        <v>1.0841694537346711</v>
      </c>
      <c r="K8" s="25">
        <f t="shared" ref="K8:K9" si="8">F8-B8</f>
        <v>43</v>
      </c>
      <c r="L8" s="66">
        <f t="shared" si="5"/>
        <v>0.28382838283828393</v>
      </c>
    </row>
    <row r="9" spans="1:16" ht="32.25" customHeight="1" x14ac:dyDescent="0.2">
      <c r="A9" s="47" t="s">
        <v>33</v>
      </c>
      <c r="B9" s="26">
        <v>237.9</v>
      </c>
      <c r="C9" s="26">
        <v>374</v>
      </c>
      <c r="D9" s="26">
        <v>374</v>
      </c>
      <c r="E9" s="26">
        <v>187</v>
      </c>
      <c r="F9" s="26">
        <v>437.6</v>
      </c>
      <c r="G9" s="21">
        <f t="shared" ref="G9:G14" si="9">F9/$F$35</f>
        <v>3.4400081755221724E-2</v>
      </c>
      <c r="H9" s="26">
        <f t="shared" si="6"/>
        <v>250.60000000000002</v>
      </c>
      <c r="I9" s="22">
        <f t="shared" si="7"/>
        <v>1.170053475935829</v>
      </c>
      <c r="J9" s="22">
        <f t="shared" si="3"/>
        <v>2.340106951871658</v>
      </c>
      <c r="K9" s="25">
        <f t="shared" si="8"/>
        <v>199.70000000000002</v>
      </c>
      <c r="L9" s="66">
        <f t="shared" si="5"/>
        <v>0.83942833123160998</v>
      </c>
    </row>
    <row r="10" spans="1:16" ht="21" hidden="1" customHeight="1" x14ac:dyDescent="0.2">
      <c r="A10" s="47" t="s">
        <v>1</v>
      </c>
      <c r="B10" s="25">
        <v>0</v>
      </c>
      <c r="C10" s="26">
        <v>0</v>
      </c>
      <c r="D10" s="26">
        <v>0</v>
      </c>
      <c r="E10" s="26">
        <v>0</v>
      </c>
      <c r="F10" s="25">
        <v>0</v>
      </c>
      <c r="G10" s="21">
        <f t="shared" si="9"/>
        <v>0</v>
      </c>
      <c r="H10" s="26">
        <f>F10-E10</f>
        <v>0</v>
      </c>
      <c r="I10" s="22" t="s">
        <v>32</v>
      </c>
      <c r="J10" s="22" t="s">
        <v>32</v>
      </c>
      <c r="K10" s="25">
        <f t="shared" ref="K10:K11" si="10">F10-B10</f>
        <v>0</v>
      </c>
      <c r="L10" s="66" t="e">
        <f t="shared" si="5"/>
        <v>#DIV/0!</v>
      </c>
    </row>
    <row r="11" spans="1:16" ht="15.75" customHeight="1" x14ac:dyDescent="0.2">
      <c r="A11" s="47" t="s">
        <v>14</v>
      </c>
      <c r="B11" s="25">
        <v>9.6</v>
      </c>
      <c r="C11" s="26">
        <v>226</v>
      </c>
      <c r="D11" s="26">
        <v>226</v>
      </c>
      <c r="E11" s="26">
        <v>20</v>
      </c>
      <c r="F11" s="25">
        <v>7.8</v>
      </c>
      <c r="G11" s="21">
        <f t="shared" si="9"/>
        <v>6.1316416291300148E-4</v>
      </c>
      <c r="H11" s="26">
        <f t="shared" si="1"/>
        <v>-12.2</v>
      </c>
      <c r="I11" s="22">
        <f t="shared" ref="I11" si="11">F11/D11</f>
        <v>3.4513274336283185E-2</v>
      </c>
      <c r="J11" s="22">
        <f t="shared" ref="J11" si="12">F11/E11</f>
        <v>0.39</v>
      </c>
      <c r="K11" s="25">
        <f t="shared" si="10"/>
        <v>-1.7999999999999998</v>
      </c>
      <c r="L11" s="66">
        <f>F11/B11-100%</f>
        <v>-0.1875</v>
      </c>
    </row>
    <row r="12" spans="1:16" s="5" customFormat="1" ht="15.75" customHeight="1" x14ac:dyDescent="0.2">
      <c r="A12" s="48" t="s">
        <v>2</v>
      </c>
      <c r="B12" s="25">
        <v>183.5</v>
      </c>
      <c r="C12" s="25">
        <v>244.5</v>
      </c>
      <c r="D12" s="25">
        <v>244.5</v>
      </c>
      <c r="E12" s="25">
        <v>103.6</v>
      </c>
      <c r="F12" s="85">
        <v>24.1</v>
      </c>
      <c r="G12" s="21">
        <f t="shared" si="9"/>
        <v>1.8945200418209406E-3</v>
      </c>
      <c r="H12" s="26">
        <f t="shared" si="1"/>
        <v>-79.5</v>
      </c>
      <c r="I12" s="22">
        <f t="shared" si="2"/>
        <v>9.8568507157464222E-2</v>
      </c>
      <c r="J12" s="22">
        <f t="shared" si="3"/>
        <v>0.23262548262548266</v>
      </c>
      <c r="K12" s="25">
        <f t="shared" si="4"/>
        <v>-159.4</v>
      </c>
      <c r="L12" s="66">
        <f t="shared" si="5"/>
        <v>-0.86866485013623973</v>
      </c>
      <c r="N12" s="86"/>
      <c r="O12" s="86"/>
      <c r="P12" s="86"/>
    </row>
    <row r="13" spans="1:16" ht="18" customHeight="1" x14ac:dyDescent="0.2">
      <c r="A13" s="48" t="s">
        <v>8</v>
      </c>
      <c r="B13" s="25">
        <v>25.4</v>
      </c>
      <c r="C13" s="25">
        <v>45</v>
      </c>
      <c r="D13" s="25">
        <v>45</v>
      </c>
      <c r="E13" s="25">
        <v>22</v>
      </c>
      <c r="F13" s="25">
        <v>22.5</v>
      </c>
      <c r="G13" s="21">
        <f t="shared" si="9"/>
        <v>1.768742777633658E-3</v>
      </c>
      <c r="H13" s="26">
        <f t="shared" si="1"/>
        <v>0.5</v>
      </c>
      <c r="I13" s="22">
        <f t="shared" si="2"/>
        <v>0.5</v>
      </c>
      <c r="J13" s="22">
        <f t="shared" si="3"/>
        <v>1.0227272727272727</v>
      </c>
      <c r="K13" s="25">
        <f t="shared" si="4"/>
        <v>-2.8999999999999986</v>
      </c>
      <c r="L13" s="66">
        <f t="shared" si="5"/>
        <v>-0.1141732283464566</v>
      </c>
    </row>
    <row r="14" spans="1:16" ht="29.25" hidden="1" customHeight="1" x14ac:dyDescent="0.2">
      <c r="A14" s="48" t="s">
        <v>15</v>
      </c>
      <c r="B14" s="25"/>
      <c r="C14" s="25"/>
      <c r="D14" s="25"/>
      <c r="E14" s="81"/>
      <c r="F14" s="81"/>
      <c r="G14" s="21">
        <f t="shared" si="9"/>
        <v>0</v>
      </c>
      <c r="H14" s="25">
        <f t="shared" si="1"/>
        <v>0</v>
      </c>
      <c r="I14" s="22" t="e">
        <f t="shared" si="2"/>
        <v>#DIV/0!</v>
      </c>
      <c r="J14" s="22" t="e">
        <f t="shared" si="3"/>
        <v>#DIV/0!</v>
      </c>
      <c r="K14" s="25">
        <f t="shared" si="4"/>
        <v>0</v>
      </c>
      <c r="L14" s="66" t="e">
        <f t="shared" si="5"/>
        <v>#DIV/0!</v>
      </c>
    </row>
    <row r="15" spans="1:16" s="5" customFormat="1" ht="20.100000000000001" hidden="1" customHeight="1" x14ac:dyDescent="0.2">
      <c r="A15" s="48" t="s">
        <v>15</v>
      </c>
      <c r="B15" s="25"/>
      <c r="C15" s="25"/>
      <c r="D15" s="25"/>
      <c r="E15" s="81"/>
      <c r="F15" s="81"/>
      <c r="G15" s="49">
        <f t="shared" ref="G15" si="13">F15/5378</f>
        <v>0</v>
      </c>
      <c r="H15" s="25"/>
      <c r="I15" s="22" t="e">
        <f t="shared" si="2"/>
        <v>#DIV/0!</v>
      </c>
      <c r="J15" s="22" t="e">
        <f t="shared" si="3"/>
        <v>#DIV/0!</v>
      </c>
      <c r="K15" s="25">
        <f t="shared" si="4"/>
        <v>0</v>
      </c>
      <c r="L15" s="66" t="e">
        <f t="shared" si="5"/>
        <v>#DIV/0!</v>
      </c>
    </row>
    <row r="16" spans="1:16" s="13" customFormat="1" ht="22.5" customHeight="1" x14ac:dyDescent="0.2">
      <c r="A16" s="73" t="s">
        <v>7</v>
      </c>
      <c r="B16" s="72">
        <f>SUM(B17:B24)</f>
        <v>240.8</v>
      </c>
      <c r="C16" s="74">
        <f t="shared" ref="C16" si="14">SUM(C17:C24)</f>
        <v>103.3</v>
      </c>
      <c r="D16" s="74">
        <f t="shared" ref="D16" si="15">SUM(D17:D24)</f>
        <v>103.3</v>
      </c>
      <c r="E16" s="74">
        <f>SUM(E17:E24)</f>
        <v>51.6</v>
      </c>
      <c r="F16" s="72">
        <f>SUM(F17:F24)</f>
        <v>28.4</v>
      </c>
      <c r="G16" s="75">
        <f t="shared" ref="G16" si="16">SUM(G17:G24)</f>
        <v>2.2325464393242616E-3</v>
      </c>
      <c r="H16" s="72">
        <f>F16-E16</f>
        <v>-23.200000000000003</v>
      </c>
      <c r="I16" s="76">
        <f t="shared" si="2"/>
        <v>0.27492739593417231</v>
      </c>
      <c r="J16" s="76">
        <f t="shared" si="3"/>
        <v>0.55038759689922478</v>
      </c>
      <c r="K16" s="72">
        <f t="shared" si="4"/>
        <v>-212.4</v>
      </c>
      <c r="L16" s="76">
        <f t="shared" si="5"/>
        <v>-0.88205980066445178</v>
      </c>
    </row>
    <row r="17" spans="1:12" s="5" customFormat="1" ht="42.75" hidden="1" customHeight="1" x14ac:dyDescent="0.2">
      <c r="A17" s="48" t="s">
        <v>23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1">
        <f t="shared" ref="G17:G24" si="17">F17/$F$35</f>
        <v>0</v>
      </c>
      <c r="H17" s="26">
        <f t="shared" ref="H17:H18" si="18">F17-E17</f>
        <v>0</v>
      </c>
      <c r="I17" s="22" t="e">
        <f t="shared" si="2"/>
        <v>#DIV/0!</v>
      </c>
      <c r="J17" s="22" t="e">
        <f t="shared" si="3"/>
        <v>#DIV/0!</v>
      </c>
      <c r="K17" s="25">
        <f t="shared" ref="K17:K18" si="19">F17-B17</f>
        <v>0</v>
      </c>
      <c r="L17" s="66" t="e">
        <f t="shared" si="5"/>
        <v>#DIV/0!</v>
      </c>
    </row>
    <row r="18" spans="1:12" s="5" customFormat="1" ht="39" customHeight="1" x14ac:dyDescent="0.2">
      <c r="A18" s="48" t="s">
        <v>38</v>
      </c>
      <c r="B18" s="25">
        <v>7.7</v>
      </c>
      <c r="C18" s="25">
        <v>0</v>
      </c>
      <c r="D18" s="25">
        <v>0</v>
      </c>
      <c r="E18" s="25">
        <v>0</v>
      </c>
      <c r="F18" s="25">
        <v>0</v>
      </c>
      <c r="G18" s="49">
        <f t="shared" si="17"/>
        <v>0</v>
      </c>
      <c r="H18" s="26">
        <f t="shared" si="18"/>
        <v>0</v>
      </c>
      <c r="I18" s="22">
        <v>0</v>
      </c>
      <c r="J18" s="22">
        <v>0</v>
      </c>
      <c r="K18" s="25">
        <f t="shared" si="19"/>
        <v>-7.7</v>
      </c>
      <c r="L18" s="66">
        <v>1</v>
      </c>
    </row>
    <row r="19" spans="1:12" s="5" customFormat="1" ht="52.5" customHeight="1" x14ac:dyDescent="0.2">
      <c r="A19" s="50" t="s">
        <v>35</v>
      </c>
      <c r="B19" s="25">
        <v>0</v>
      </c>
      <c r="C19" s="25">
        <v>13.3</v>
      </c>
      <c r="D19" s="25">
        <v>13.3</v>
      </c>
      <c r="E19" s="25">
        <v>6.6</v>
      </c>
      <c r="F19" s="25">
        <v>0</v>
      </c>
      <c r="G19" s="21">
        <f t="shared" si="17"/>
        <v>0</v>
      </c>
      <c r="H19" s="25">
        <f>F19-E19</f>
        <v>-6.6</v>
      </c>
      <c r="I19" s="22">
        <f t="shared" si="2"/>
        <v>0</v>
      </c>
      <c r="J19" s="22">
        <v>0</v>
      </c>
      <c r="K19" s="25">
        <f t="shared" ref="K19" si="20">F19-B19</f>
        <v>0</v>
      </c>
      <c r="L19" s="66">
        <v>0</v>
      </c>
    </row>
    <row r="20" spans="1:12" ht="88.5" customHeight="1" x14ac:dyDescent="0.2">
      <c r="A20" s="47" t="s">
        <v>36</v>
      </c>
      <c r="B20" s="25">
        <v>29</v>
      </c>
      <c r="C20" s="25">
        <v>90</v>
      </c>
      <c r="D20" s="25">
        <v>90</v>
      </c>
      <c r="E20" s="25">
        <v>45</v>
      </c>
      <c r="F20" s="25">
        <v>28.4</v>
      </c>
      <c r="G20" s="21">
        <f t="shared" si="17"/>
        <v>2.2325464393242616E-3</v>
      </c>
      <c r="H20" s="26">
        <f t="shared" ref="H20" si="21">F20-E20</f>
        <v>-16.600000000000001</v>
      </c>
      <c r="I20" s="22">
        <f t="shared" si="2"/>
        <v>0.31555555555555553</v>
      </c>
      <c r="J20" s="22">
        <f t="shared" si="3"/>
        <v>0.63111111111111107</v>
      </c>
      <c r="K20" s="25">
        <f t="shared" ref="K20:K24" si="22">F20-B20</f>
        <v>-0.60000000000000142</v>
      </c>
      <c r="L20" s="66">
        <f>F20/B20-100%</f>
        <v>-2.0689655172413834E-2</v>
      </c>
    </row>
    <row r="21" spans="1:12" ht="18.75" customHeight="1" x14ac:dyDescent="0.2">
      <c r="A21" s="47" t="s">
        <v>17</v>
      </c>
      <c r="B21" s="25">
        <v>204.1</v>
      </c>
      <c r="C21" s="25">
        <v>0</v>
      </c>
      <c r="D21" s="25">
        <v>0</v>
      </c>
      <c r="E21" s="25">
        <v>0</v>
      </c>
      <c r="F21" s="25">
        <v>0</v>
      </c>
      <c r="G21" s="21">
        <f t="shared" si="17"/>
        <v>0</v>
      </c>
      <c r="H21" s="25">
        <f>F21-E21</f>
        <v>0</v>
      </c>
      <c r="I21" s="22">
        <v>0</v>
      </c>
      <c r="J21" s="22">
        <v>0</v>
      </c>
      <c r="K21" s="25">
        <f t="shared" si="22"/>
        <v>-204.1</v>
      </c>
      <c r="L21" s="22">
        <v>1</v>
      </c>
    </row>
    <row r="22" spans="1:12" s="4" customFormat="1" ht="25.5" hidden="1" customHeight="1" x14ac:dyDescent="0.2">
      <c r="A22" s="48" t="s">
        <v>30</v>
      </c>
      <c r="B22" s="25"/>
      <c r="C22" s="25"/>
      <c r="D22" s="25"/>
      <c r="E22" s="81"/>
      <c r="F22" s="81"/>
      <c r="G22" s="21">
        <f t="shared" si="17"/>
        <v>0</v>
      </c>
      <c r="H22" s="25">
        <f>F22-E22</f>
        <v>0</v>
      </c>
      <c r="I22" s="22" t="e">
        <f t="shared" ref="I22" si="23">F22/D22</f>
        <v>#DIV/0!</v>
      </c>
      <c r="J22" s="22" t="e">
        <f t="shared" ref="J22" si="24">F22/E22</f>
        <v>#DIV/0!</v>
      </c>
      <c r="K22" s="25">
        <f t="shared" si="22"/>
        <v>0</v>
      </c>
      <c r="L22" s="22" t="e">
        <f t="shared" ref="L22" si="25">F22/B22-100%</f>
        <v>#DIV/0!</v>
      </c>
    </row>
    <row r="23" spans="1:12" s="4" customFormat="1" ht="22.5" hidden="1" customHeight="1" x14ac:dyDescent="0.2">
      <c r="A23" s="50" t="s">
        <v>31</v>
      </c>
      <c r="B23" s="25"/>
      <c r="C23" s="25"/>
      <c r="D23" s="25"/>
      <c r="E23" s="81"/>
      <c r="F23" s="81"/>
      <c r="G23" s="21">
        <f t="shared" si="17"/>
        <v>0</v>
      </c>
      <c r="H23" s="26">
        <f t="shared" ref="H23" si="26">F23-E23</f>
        <v>0</v>
      </c>
      <c r="I23" s="22" t="e">
        <f>F23/D23</f>
        <v>#DIV/0!</v>
      </c>
      <c r="J23" s="22" t="e">
        <f t="shared" ref="J23" si="27">F23/E23</f>
        <v>#DIV/0!</v>
      </c>
      <c r="K23" s="25">
        <f t="shared" si="22"/>
        <v>0</v>
      </c>
      <c r="L23" s="22" t="e">
        <f t="shared" ref="L23:L24" si="28">F23/B23-100%</f>
        <v>#DIV/0!</v>
      </c>
    </row>
    <row r="24" spans="1:12" s="4" customFormat="1" ht="21.75" hidden="1" customHeight="1" x14ac:dyDescent="0.2">
      <c r="A24" s="48" t="s">
        <v>18</v>
      </c>
      <c r="B24" s="25"/>
      <c r="C24" s="25"/>
      <c r="D24" s="25"/>
      <c r="E24" s="81"/>
      <c r="F24" s="81"/>
      <c r="G24" s="21">
        <f t="shared" si="17"/>
        <v>0</v>
      </c>
      <c r="H24" s="26">
        <f>F24-E24</f>
        <v>0</v>
      </c>
      <c r="I24" s="22" t="e">
        <f t="shared" ref="I24" si="29">F24/D24</f>
        <v>#DIV/0!</v>
      </c>
      <c r="J24" s="22" t="e">
        <f t="shared" ref="J24" si="30">F24/E24</f>
        <v>#DIV/0!</v>
      </c>
      <c r="K24" s="25">
        <f t="shared" si="22"/>
        <v>0</v>
      </c>
      <c r="L24" s="22" t="e">
        <f t="shared" si="28"/>
        <v>#DIV/0!</v>
      </c>
    </row>
    <row r="25" spans="1:12" s="14" customFormat="1" ht="20.100000000000001" customHeight="1" x14ac:dyDescent="0.25">
      <c r="A25" s="73" t="s">
        <v>9</v>
      </c>
      <c r="B25" s="72">
        <f>B6+B16</f>
        <v>9184.1999999999989</v>
      </c>
      <c r="C25" s="74">
        <f>C6+C16</f>
        <v>19852</v>
      </c>
      <c r="D25" s="74">
        <f>D6+D16</f>
        <v>19852</v>
      </c>
      <c r="E25" s="74">
        <f>E6+E16</f>
        <v>9863.6</v>
      </c>
      <c r="F25" s="72">
        <f>F6+F16</f>
        <v>9725.6999999999989</v>
      </c>
      <c r="G25" s="75">
        <f>G16+G6</f>
        <v>0.76454496144140727</v>
      </c>
      <c r="H25" s="72">
        <f>F25-E25</f>
        <v>-137.90000000000146</v>
      </c>
      <c r="I25" s="76">
        <f>F25/D25</f>
        <v>0.48991033649002613</v>
      </c>
      <c r="J25" s="76">
        <f>F25/E25</f>
        <v>0.98601930329697052</v>
      </c>
      <c r="K25" s="72">
        <f t="shared" si="4"/>
        <v>541.5</v>
      </c>
      <c r="L25" s="77">
        <f>F25/B25-100%</f>
        <v>5.8959952962696738E-2</v>
      </c>
    </row>
    <row r="26" spans="1:12" s="4" customFormat="1" ht="4.5" hidden="1" customHeight="1" x14ac:dyDescent="0.2">
      <c r="A26" s="51"/>
      <c r="B26" s="52"/>
      <c r="C26" s="52"/>
      <c r="D26" s="52"/>
      <c r="E26" s="52"/>
      <c r="F26" s="52"/>
      <c r="G26" s="53"/>
      <c r="H26" s="52"/>
      <c r="I26" s="54"/>
      <c r="J26" s="54"/>
      <c r="K26" s="52"/>
      <c r="L26" s="67"/>
    </row>
    <row r="27" spans="1:12" ht="20.100000000000001" customHeight="1" x14ac:dyDescent="0.2">
      <c r="A27" s="55" t="s">
        <v>3</v>
      </c>
      <c r="B27" s="56">
        <f t="shared" ref="B27" si="31">SUM(B28:B34)</f>
        <v>2776.7</v>
      </c>
      <c r="C27" s="56">
        <f t="shared" ref="C27:G27" si="32">SUM(C28:C34)</f>
        <v>6575.4</v>
      </c>
      <c r="D27" s="56">
        <f>SUM(D28:D34)</f>
        <v>6598.2</v>
      </c>
      <c r="E27" s="56">
        <f t="shared" si="32"/>
        <v>3227</v>
      </c>
      <c r="F27" s="56">
        <f t="shared" si="32"/>
        <v>2995.2000000000003</v>
      </c>
      <c r="G27" s="57">
        <f t="shared" si="32"/>
        <v>0.23545503855859257</v>
      </c>
      <c r="H27" s="56">
        <f t="shared" ref="H27:H34" si="33">F27-E27</f>
        <v>-231.79999999999973</v>
      </c>
      <c r="I27" s="58">
        <f t="shared" ref="I27:I32" si="34">F27/D27</f>
        <v>0.45394198417750303</v>
      </c>
      <c r="J27" s="58">
        <f t="shared" ref="J27:J32" si="35">F27/E27</f>
        <v>0.92816857762627836</v>
      </c>
      <c r="K27" s="69">
        <f t="shared" ref="K27:K33" si="36">F27-B27</f>
        <v>218.50000000000045</v>
      </c>
      <c r="L27" s="68">
        <f t="shared" ref="L27:L33" si="37">F27/B27-100%</f>
        <v>7.869053192638753E-2</v>
      </c>
    </row>
    <row r="28" spans="1:12" s="5" customFormat="1" ht="20.100000000000001" customHeight="1" x14ac:dyDescent="0.2">
      <c r="A28" s="48" t="s">
        <v>10</v>
      </c>
      <c r="B28" s="25">
        <v>1218.8</v>
      </c>
      <c r="C28" s="25">
        <v>2497</v>
      </c>
      <c r="D28" s="25">
        <v>2497</v>
      </c>
      <c r="E28" s="25">
        <v>1248.4000000000001</v>
      </c>
      <c r="F28" s="25">
        <v>1248.4000000000001</v>
      </c>
      <c r="G28" s="21">
        <f t="shared" ref="G28:G34" si="38">F28/$F$35</f>
        <v>9.8137710382127055E-2</v>
      </c>
      <c r="H28" s="25">
        <f t="shared" si="33"/>
        <v>0</v>
      </c>
      <c r="I28" s="22">
        <f t="shared" si="34"/>
        <v>0.49995995194233084</v>
      </c>
      <c r="J28" s="22">
        <f t="shared" si="35"/>
        <v>1</v>
      </c>
      <c r="K28" s="25">
        <f t="shared" si="36"/>
        <v>29.600000000000136</v>
      </c>
      <c r="L28" s="22">
        <f t="shared" si="37"/>
        <v>2.4286183130948658E-2</v>
      </c>
    </row>
    <row r="29" spans="1:12" s="5" customFormat="1" ht="18.75" hidden="1" customHeight="1" x14ac:dyDescent="0.2">
      <c r="A29" s="48" t="s">
        <v>11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1">
        <f t="shared" si="38"/>
        <v>0</v>
      </c>
      <c r="H29" s="25">
        <f t="shared" si="33"/>
        <v>0</v>
      </c>
      <c r="I29" s="22" t="e">
        <f t="shared" si="34"/>
        <v>#DIV/0!</v>
      </c>
      <c r="J29" s="22">
        <v>0</v>
      </c>
      <c r="K29" s="25">
        <f t="shared" ref="K29" si="39">F29-B29</f>
        <v>0</v>
      </c>
      <c r="L29" s="22">
        <v>0</v>
      </c>
    </row>
    <row r="30" spans="1:12" s="5" customFormat="1" ht="20.100000000000001" customHeight="1" x14ac:dyDescent="0.2">
      <c r="A30" s="48" t="s">
        <v>12</v>
      </c>
      <c r="B30" s="25">
        <v>123.6</v>
      </c>
      <c r="C30" s="25">
        <v>202.8</v>
      </c>
      <c r="D30" s="25">
        <v>213.1</v>
      </c>
      <c r="E30" s="25">
        <v>125.4</v>
      </c>
      <c r="F30" s="25">
        <v>125.4</v>
      </c>
      <c r="G30" s="21">
        <f t="shared" si="38"/>
        <v>9.8577930806782541E-3</v>
      </c>
      <c r="H30" s="25">
        <f t="shared" si="33"/>
        <v>0</v>
      </c>
      <c r="I30" s="22">
        <f t="shared" si="34"/>
        <v>0.58845612388549984</v>
      </c>
      <c r="J30" s="22">
        <f t="shared" si="35"/>
        <v>1</v>
      </c>
      <c r="K30" s="25">
        <f t="shared" si="36"/>
        <v>1.8000000000000114</v>
      </c>
      <c r="L30" s="22">
        <f t="shared" si="37"/>
        <v>1.4563106796116498E-2</v>
      </c>
    </row>
    <row r="31" spans="1:12" s="5" customFormat="1" ht="20.100000000000001" customHeight="1" x14ac:dyDescent="0.2">
      <c r="A31" s="48" t="s">
        <v>13</v>
      </c>
      <c r="B31" s="25">
        <v>1034.3</v>
      </c>
      <c r="C31" s="25">
        <v>3875.6</v>
      </c>
      <c r="D31" s="25">
        <v>3875.6</v>
      </c>
      <c r="E31" s="25">
        <v>1840.7</v>
      </c>
      <c r="F31" s="25">
        <v>1611.4</v>
      </c>
      <c r="G31" s="21">
        <f t="shared" si="38"/>
        <v>0.12667342719461674</v>
      </c>
      <c r="H31" s="25">
        <f t="shared" si="33"/>
        <v>-229.29999999999995</v>
      </c>
      <c r="I31" s="22">
        <f t="shared" si="34"/>
        <v>0.41578078233047788</v>
      </c>
      <c r="J31" s="22">
        <f t="shared" si="35"/>
        <v>0.87542782637040262</v>
      </c>
      <c r="K31" s="25">
        <f t="shared" si="36"/>
        <v>577.10000000000014</v>
      </c>
      <c r="L31" s="22">
        <f t="shared" si="37"/>
        <v>0.5579619066035002</v>
      </c>
    </row>
    <row r="32" spans="1:12" s="24" customFormat="1" ht="22.5" customHeight="1" x14ac:dyDescent="0.2">
      <c r="A32" s="59" t="s">
        <v>19</v>
      </c>
      <c r="B32" s="27">
        <v>400</v>
      </c>
      <c r="C32" s="27">
        <v>0</v>
      </c>
      <c r="D32" s="27">
        <v>12.5</v>
      </c>
      <c r="E32" s="27">
        <v>12.5</v>
      </c>
      <c r="F32" s="27">
        <v>10</v>
      </c>
      <c r="G32" s="21">
        <f t="shared" si="38"/>
        <v>7.861079011705147E-4</v>
      </c>
      <c r="H32" s="25">
        <f t="shared" si="33"/>
        <v>-2.5</v>
      </c>
      <c r="I32" s="22">
        <f t="shared" si="34"/>
        <v>0.8</v>
      </c>
      <c r="J32" s="22">
        <f t="shared" si="35"/>
        <v>0.8</v>
      </c>
      <c r="K32" s="25">
        <f t="shared" si="36"/>
        <v>-390</v>
      </c>
      <c r="L32" s="22">
        <v>1</v>
      </c>
    </row>
    <row r="33" spans="1:12" s="24" customFormat="1" ht="20.25" hidden="1" customHeight="1" x14ac:dyDescent="0.2">
      <c r="A33" s="60" t="s">
        <v>29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1">
        <f t="shared" si="38"/>
        <v>0</v>
      </c>
      <c r="H33" s="27">
        <f t="shared" si="33"/>
        <v>0</v>
      </c>
      <c r="I33" s="22" t="s">
        <v>32</v>
      </c>
      <c r="J33" s="22" t="s">
        <v>32</v>
      </c>
      <c r="K33" s="25">
        <f t="shared" si="36"/>
        <v>0</v>
      </c>
      <c r="L33" s="22" t="e">
        <f t="shared" si="37"/>
        <v>#DIV/0!</v>
      </c>
    </row>
    <row r="34" spans="1:12" s="5" customFormat="1" ht="40.5" hidden="1" customHeight="1" x14ac:dyDescent="0.2">
      <c r="A34" s="48" t="s">
        <v>37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1">
        <f t="shared" si="38"/>
        <v>0</v>
      </c>
      <c r="H34" s="25">
        <f t="shared" si="33"/>
        <v>0</v>
      </c>
      <c r="I34" s="22" t="s">
        <v>32</v>
      </c>
      <c r="J34" s="22" t="s">
        <v>32</v>
      </c>
      <c r="K34" s="25">
        <f t="shared" ref="K34" si="40">F34-B34</f>
        <v>0</v>
      </c>
      <c r="L34" s="22" t="e">
        <f>F34/B34-100%</f>
        <v>#DIV/0!</v>
      </c>
    </row>
    <row r="35" spans="1:12" ht="15.95" customHeight="1" x14ac:dyDescent="0.2">
      <c r="A35" s="61" t="s">
        <v>4</v>
      </c>
      <c r="B35" s="70">
        <f>B25+B27</f>
        <v>11960.899999999998</v>
      </c>
      <c r="C35" s="71">
        <f>C25+C27</f>
        <v>26427.4</v>
      </c>
      <c r="D35" s="71">
        <f>D25+D27</f>
        <v>26450.2</v>
      </c>
      <c r="E35" s="71">
        <f>E25+E27</f>
        <v>13090.6</v>
      </c>
      <c r="F35" s="70">
        <f>F25+F27</f>
        <v>12720.9</v>
      </c>
      <c r="G35" s="62">
        <f>G27+G25</f>
        <v>0.99999999999999978</v>
      </c>
      <c r="H35" s="71">
        <f>F35-E35</f>
        <v>-369.70000000000073</v>
      </c>
      <c r="I35" s="63">
        <f>F35/D35</f>
        <v>0.48093776228535129</v>
      </c>
      <c r="J35" s="63">
        <f>F35/E35</f>
        <v>0.97175836096130042</v>
      </c>
      <c r="K35" s="70">
        <f>F35-B35</f>
        <v>760.00000000000182</v>
      </c>
      <c r="L35" s="63">
        <f>F35/B35-100%</f>
        <v>6.354036903577498E-2</v>
      </c>
    </row>
    <row r="36" spans="1:12" x14ac:dyDescent="0.2">
      <c r="A36" s="15"/>
      <c r="B36" s="16"/>
      <c r="C36" s="16"/>
      <c r="D36" s="17"/>
      <c r="E36" s="80"/>
      <c r="F36" s="80"/>
      <c r="G36" s="18"/>
      <c r="H36" s="18"/>
      <c r="I36" s="18"/>
      <c r="J36" s="17"/>
      <c r="K36" s="17"/>
      <c r="L36" s="20"/>
    </row>
    <row r="37" spans="1:12" ht="13.5" hidden="1" thickBot="1" x14ac:dyDescent="0.25">
      <c r="A37" s="40" t="s">
        <v>25</v>
      </c>
      <c r="B37" s="29">
        <v>11831.4</v>
      </c>
      <c r="C37" s="30">
        <v>26413.200000000001</v>
      </c>
      <c r="D37" s="30">
        <v>26680.400000000005</v>
      </c>
      <c r="E37" s="82">
        <v>12510.7</v>
      </c>
      <c r="F37" s="82">
        <v>9618.5</v>
      </c>
      <c r="G37" s="31" t="s">
        <v>27</v>
      </c>
      <c r="H37" s="34">
        <v>-2892.2000000000007</v>
      </c>
      <c r="I37" s="35">
        <v>0.36050808833450765</v>
      </c>
      <c r="J37" s="35">
        <v>0.76882188846347521</v>
      </c>
      <c r="K37" s="36">
        <v>-2212.8999999999996</v>
      </c>
      <c r="L37" s="37">
        <v>-0.18703619182852405</v>
      </c>
    </row>
    <row r="38" spans="1:12" ht="13.5" hidden="1" thickBot="1" x14ac:dyDescent="0.25">
      <c r="A38" s="32" t="s">
        <v>26</v>
      </c>
      <c r="B38" s="33">
        <f>B35-B37</f>
        <v>129.49999999999818</v>
      </c>
      <c r="C38" s="33">
        <f t="shared" ref="C38:F38" si="41">C35-C37</f>
        <v>14.200000000000728</v>
      </c>
      <c r="D38" s="33">
        <f t="shared" si="41"/>
        <v>-230.20000000000437</v>
      </c>
      <c r="E38" s="83">
        <f t="shared" si="41"/>
        <v>579.89999999999964</v>
      </c>
      <c r="F38" s="83">
        <f t="shared" si="41"/>
        <v>3102.3999999999996</v>
      </c>
      <c r="G38" s="28" t="s">
        <v>27</v>
      </c>
      <c r="H38" s="39" t="s">
        <v>27</v>
      </c>
      <c r="I38" s="39" t="s">
        <v>27</v>
      </c>
      <c r="J38" s="39" t="s">
        <v>27</v>
      </c>
      <c r="K38" s="39" t="s">
        <v>27</v>
      </c>
      <c r="L38" s="38" t="s">
        <v>27</v>
      </c>
    </row>
  </sheetData>
  <mergeCells count="14">
    <mergeCell ref="A4:A5"/>
    <mergeCell ref="A2:L2"/>
    <mergeCell ref="F3:J3"/>
    <mergeCell ref="F4:F5"/>
    <mergeCell ref="E4:E5"/>
    <mergeCell ref="G4:G5"/>
    <mergeCell ref="I4:J4"/>
    <mergeCell ref="H4:H5"/>
    <mergeCell ref="N12:P12"/>
    <mergeCell ref="J1:L1"/>
    <mergeCell ref="K4:L4"/>
    <mergeCell ref="C4:C5"/>
    <mergeCell ref="B4:B5"/>
    <mergeCell ref="D4:D5"/>
  </mergeCells>
  <phoneticPr fontId="0" type="noConversion"/>
  <pageMargins left="0.59055118110236227" right="0.59055118110236227" top="0.23622047244094491" bottom="0" header="0" footer="0.11811023622047245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доходы</vt:lpstr>
      <vt:lpstr>'Приложение 1 доходы'!Область_печати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Грабарчук Елена Николаевна</cp:lastModifiedBy>
  <cp:lastPrinted>2022-07-04T08:33:05Z</cp:lastPrinted>
  <dcterms:created xsi:type="dcterms:W3CDTF">2007-02-19T15:18:48Z</dcterms:created>
  <dcterms:modified xsi:type="dcterms:W3CDTF">2022-07-15T06:15:25Z</dcterms:modified>
</cp:coreProperties>
</file>