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6 Хорей-Верский сельсовет НАО\Бюджет\2022\ПОЛУГОДИЕ\Заключение\"/>
    </mc:Choice>
  </mc:AlternateContent>
  <bookViews>
    <workbookView xWindow="120" yWindow="390" windowWidth="19440" windowHeight="8820"/>
  </bookViews>
  <sheets>
    <sheet name="Табл.1 РПр" sheetId="2" r:id="rId1"/>
    <sheet name="Лист1" sheetId="3" r:id="rId2"/>
  </sheets>
  <definedNames>
    <definedName name="_xlnm.Print_Area" localSheetId="0">'Табл.1 РПр'!$A$1:$M$55</definedName>
  </definedNames>
  <calcPr calcId="162913"/>
</workbook>
</file>

<file path=xl/calcChain.xml><?xml version="1.0" encoding="utf-8"?>
<calcChain xmlns="http://schemas.openxmlformats.org/spreadsheetml/2006/main">
  <c r="I22" i="2" l="1"/>
  <c r="I23" i="2"/>
  <c r="D48" i="2" l="1"/>
  <c r="I21" i="2" l="1"/>
  <c r="I11" i="2"/>
  <c r="G21" i="2" l="1"/>
  <c r="F21" i="2"/>
  <c r="E21" i="2"/>
  <c r="D21" i="2"/>
  <c r="J25" i="2" l="1"/>
  <c r="L25" i="2"/>
  <c r="G32" i="2" l="1"/>
  <c r="P15" i="2" l="1"/>
  <c r="P18" i="2"/>
  <c r="P22" i="2"/>
  <c r="P23" i="2"/>
  <c r="P27" i="2"/>
  <c r="P30" i="2"/>
  <c r="P31" i="2"/>
  <c r="P37" i="2"/>
  <c r="P38" i="2"/>
  <c r="P39" i="2"/>
  <c r="P40" i="2"/>
  <c r="P41" i="2"/>
  <c r="P42" i="2"/>
  <c r="P43" i="2"/>
  <c r="P44" i="2"/>
  <c r="P45" i="2"/>
  <c r="P46" i="2"/>
  <c r="P47" i="2"/>
  <c r="P51" i="2"/>
  <c r="P52" i="2"/>
  <c r="P53" i="2"/>
  <c r="M15" i="2" l="1"/>
  <c r="K36" i="2"/>
  <c r="G54" i="2" l="1"/>
  <c r="F54" i="2"/>
  <c r="E54" i="2"/>
  <c r="G48" i="2"/>
  <c r="F48" i="2"/>
  <c r="E48" i="2"/>
  <c r="F32" i="2"/>
  <c r="E32" i="2"/>
  <c r="G26" i="2"/>
  <c r="G8" i="2" s="1"/>
  <c r="F26" i="2"/>
  <c r="E26" i="2"/>
  <c r="G19" i="2"/>
  <c r="F19" i="2"/>
  <c r="E19" i="2"/>
  <c r="C54" i="2"/>
  <c r="C48" i="2"/>
  <c r="C44" i="2"/>
  <c r="C38" i="2"/>
  <c r="C32" i="2"/>
  <c r="C26" i="2"/>
  <c r="C21" i="2"/>
  <c r="C19" i="2"/>
  <c r="C10" i="2"/>
  <c r="H52" i="2" l="1"/>
  <c r="H25" i="2"/>
  <c r="H51" i="2"/>
  <c r="C8" i="2"/>
  <c r="F10" i="2"/>
  <c r="M29" i="2" l="1"/>
  <c r="M28" i="2"/>
  <c r="M26" i="2"/>
  <c r="K55" i="2"/>
  <c r="K54" i="2"/>
  <c r="K41" i="2"/>
  <c r="K38" i="2"/>
  <c r="K34" i="2"/>
  <c r="K35" i="2"/>
  <c r="M51" i="2" l="1"/>
  <c r="M53" i="2"/>
  <c r="M37" i="2"/>
  <c r="M39" i="2"/>
  <c r="M40" i="2"/>
  <c r="M33" i="2"/>
  <c r="M27" i="2"/>
  <c r="M22" i="2"/>
  <c r="M23" i="2"/>
  <c r="K39" i="2"/>
  <c r="K40" i="2"/>
  <c r="K37" i="2"/>
  <c r="J51" i="2"/>
  <c r="J52" i="2"/>
  <c r="J53" i="2"/>
  <c r="J55" i="2"/>
  <c r="J37" i="2"/>
  <c r="J38" i="2"/>
  <c r="J39" i="2"/>
  <c r="J40" i="2"/>
  <c r="J41" i="2"/>
  <c r="E10" i="2"/>
  <c r="E8" i="2" s="1"/>
  <c r="M50" i="2" l="1"/>
  <c r="M17" i="2"/>
  <c r="K51" i="2"/>
  <c r="K27" i="2"/>
  <c r="K28" i="2"/>
  <c r="K29" i="2"/>
  <c r="K22" i="2"/>
  <c r="K23" i="2"/>
  <c r="J50" i="2"/>
  <c r="M18" i="2" l="1"/>
  <c r="M20" i="2"/>
  <c r="M24" i="2"/>
  <c r="M12" i="2"/>
  <c r="K50" i="2"/>
  <c r="M49" i="2" l="1"/>
  <c r="J30" i="2" l="1"/>
  <c r="K33" i="2"/>
  <c r="J46" i="2"/>
  <c r="K46" i="2"/>
  <c r="M46" i="2"/>
  <c r="M45" i="2"/>
  <c r="D10" i="2"/>
  <c r="D26" i="2" l="1"/>
  <c r="D44" i="2"/>
  <c r="D32" i="2"/>
  <c r="D54" i="2"/>
  <c r="L27" i="2"/>
  <c r="J29" i="2"/>
  <c r="I27" i="2"/>
  <c r="L16" i="2"/>
  <c r="L15" i="2"/>
  <c r="J28" i="2"/>
  <c r="J24" i="2"/>
  <c r="K24" i="2"/>
  <c r="L24" i="2"/>
  <c r="L46" i="2"/>
  <c r="J36" i="2"/>
  <c r="K26" i="2" l="1"/>
  <c r="L55" i="2"/>
  <c r="L49" i="2"/>
  <c r="K49" i="2"/>
  <c r="J49" i="2"/>
  <c r="L12" i="2"/>
  <c r="K12" i="2"/>
  <c r="J12" i="2"/>
  <c r="I12" i="2"/>
  <c r="I13" i="2"/>
  <c r="I14" i="2"/>
  <c r="I15" i="2"/>
  <c r="I16" i="2"/>
  <c r="L41" i="2"/>
  <c r="L33" i="2"/>
  <c r="J33" i="2"/>
  <c r="L28" i="2"/>
  <c r="L23" i="2"/>
  <c r="J23" i="2"/>
  <c r="M13" i="2"/>
  <c r="L13" i="2"/>
  <c r="K13" i="2"/>
  <c r="J13" i="2"/>
  <c r="L34" i="2"/>
  <c r="J34" i="2"/>
  <c r="I28" i="2"/>
  <c r="I20" i="2"/>
  <c r="J26" i="2" l="1"/>
  <c r="L26" i="2"/>
  <c r="I26" i="2"/>
  <c r="L29" i="2"/>
  <c r="L20" i="2"/>
  <c r="K20" i="2"/>
  <c r="J20" i="2"/>
  <c r="I29" i="2"/>
  <c r="I55" i="2" l="1"/>
  <c r="J54" i="2"/>
  <c r="L53" i="2"/>
  <c r="K53" i="2"/>
  <c r="I53" i="2"/>
  <c r="L52" i="2"/>
  <c r="I52" i="2"/>
  <c r="L51" i="2"/>
  <c r="I51" i="2"/>
  <c r="L50" i="2"/>
  <c r="I50" i="2"/>
  <c r="I49" i="2"/>
  <c r="M48" i="2"/>
  <c r="M47" i="2"/>
  <c r="L47" i="2"/>
  <c r="K47" i="2"/>
  <c r="J47" i="2"/>
  <c r="I47" i="2"/>
  <c r="I46" i="2"/>
  <c r="L45" i="2"/>
  <c r="I45" i="2"/>
  <c r="M43" i="2"/>
  <c r="L43" i="2"/>
  <c r="K43" i="2"/>
  <c r="J43" i="2"/>
  <c r="I43" i="2"/>
  <c r="M42" i="2"/>
  <c r="L42" i="2"/>
  <c r="K42" i="2"/>
  <c r="J42" i="2"/>
  <c r="I42" i="2"/>
  <c r="I41" i="2"/>
  <c r="L40" i="2"/>
  <c r="I40" i="2"/>
  <c r="L39" i="2"/>
  <c r="I39" i="2"/>
  <c r="D38" i="2"/>
  <c r="L36" i="2"/>
  <c r="I36" i="2"/>
  <c r="M35" i="2"/>
  <c r="L35" i="2"/>
  <c r="J35" i="2"/>
  <c r="I35" i="2"/>
  <c r="I34" i="2"/>
  <c r="I33" i="2"/>
  <c r="M31" i="2"/>
  <c r="L31" i="2"/>
  <c r="K31" i="2"/>
  <c r="J31" i="2"/>
  <c r="I31" i="2"/>
  <c r="L30" i="2"/>
  <c r="I30" i="2"/>
  <c r="L22" i="2"/>
  <c r="M19" i="2"/>
  <c r="D19" i="2"/>
  <c r="L18" i="2"/>
  <c r="K18" i="2"/>
  <c r="J18" i="2"/>
  <c r="I18" i="2"/>
  <c r="L17" i="2"/>
  <c r="K17" i="2"/>
  <c r="J17" i="2"/>
  <c r="I17" i="2"/>
  <c r="M14" i="2"/>
  <c r="L14" i="2"/>
  <c r="K14" i="2"/>
  <c r="J14" i="2"/>
  <c r="M11" i="2"/>
  <c r="L11" i="2"/>
  <c r="K11" i="2"/>
  <c r="J11" i="2"/>
  <c r="G10" i="2"/>
  <c r="I10" i="2" s="1"/>
  <c r="K21" i="2" l="1"/>
  <c r="M21" i="2"/>
  <c r="F8" i="2"/>
  <c r="M44" i="2"/>
  <c r="D8" i="2"/>
  <c r="L38" i="2"/>
  <c r="L54" i="2"/>
  <c r="K19" i="2"/>
  <c r="J19" i="2"/>
  <c r="L19" i="2"/>
  <c r="I54" i="2"/>
  <c r="L48" i="2"/>
  <c r="I48" i="2"/>
  <c r="I19" i="2"/>
  <c r="J10" i="2"/>
  <c r="M10" i="2"/>
  <c r="L10" i="2" s="1"/>
  <c r="M32" i="2"/>
  <c r="L21" i="2"/>
  <c r="J21" i="2"/>
  <c r="L32" i="2"/>
  <c r="K48" i="2"/>
  <c r="J48" i="2" s="1"/>
  <c r="K32" i="2"/>
  <c r="K10" i="2"/>
  <c r="I32" i="2"/>
  <c r="L44" i="2"/>
  <c r="I44" i="2"/>
  <c r="J32" i="2"/>
  <c r="H55" i="2" l="1"/>
  <c r="H54" i="2" s="1"/>
  <c r="H53" i="2" s="1"/>
  <c r="H49" i="2"/>
  <c r="H35" i="2"/>
  <c r="H33" i="2"/>
  <c r="H29" i="2"/>
  <c r="H24" i="2"/>
  <c r="H20" i="2"/>
  <c r="H19" i="2" s="1"/>
  <c r="H13" i="2"/>
  <c r="H17" i="2"/>
  <c r="H50" i="2"/>
  <c r="H36" i="2"/>
  <c r="H34" i="2"/>
  <c r="H30" i="2"/>
  <c r="H28" i="2"/>
  <c r="H23" i="2"/>
  <c r="H12" i="2"/>
  <c r="H14" i="2"/>
  <c r="H16" i="2"/>
  <c r="H11" i="2"/>
  <c r="H15" i="2"/>
  <c r="J8" i="2"/>
  <c r="M8" i="2"/>
  <c r="I8" i="2"/>
  <c r="K8" i="2"/>
  <c r="I38" i="2"/>
  <c r="L8" i="2"/>
  <c r="H10" i="2" l="1"/>
  <c r="H21" i="2"/>
  <c r="H26" i="2"/>
  <c r="H32" i="2"/>
  <c r="H48" i="2"/>
  <c r="H47" i="2" s="1"/>
  <c r="H46" i="2" s="1"/>
  <c r="H45" i="2" s="1"/>
  <c r="H44" i="2" s="1"/>
  <c r="H43" i="2" s="1"/>
  <c r="H42" i="2" s="1"/>
  <c r="H41" i="2" s="1"/>
  <c r="H40" i="2" s="1"/>
  <c r="H39" i="2" s="1"/>
  <c r="H38" i="2" s="1"/>
  <c r="H37" i="2" s="1"/>
  <c r="H8" i="2" l="1"/>
  <c r="H31" i="2"/>
  <c r="H27" i="2" s="1"/>
  <c r="H22" i="2" s="1"/>
  <c r="H18" i="2" s="1"/>
</calcChain>
</file>

<file path=xl/sharedStrings.xml><?xml version="1.0" encoding="utf-8"?>
<sst xmlns="http://schemas.openxmlformats.org/spreadsheetml/2006/main" count="144" uniqueCount="102">
  <si>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</si>
  <si>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</si>
  <si>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</si>
  <si>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</si>
  <si>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</si>
  <si>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</si>
  <si>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</si>
  <si>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</si>
  <si>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</si>
  <si>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</si>
  <si>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</si>
  <si>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</si>
  <si>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</si>
  <si>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</si>
  <si>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</si>
  <si>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</si>
  <si>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</si>
  <si>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</si>
  <si>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</si>
  <si>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</si>
  <si>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</si>
  <si>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</si>
  <si>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</si>
  <si>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</si>
  <si>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</si>
  <si>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</si>
  <si>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</si>
  <si>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Физическая культура и спорт</t>
  </si>
  <si>
    <t>Доля в сумме расходов, %</t>
  </si>
  <si>
    <t>-</t>
  </si>
  <si>
    <t>Раздел, подраздел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</si>
  <si>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</si>
  <si>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</si>
  <si>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</si>
  <si>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</si>
  <si>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</si>
  <si>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</si>
  <si>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</si>
  <si>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</si>
  <si>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</si>
  <si>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СРАВНИТЕЛЬНАЯ ТАБЛИЦА ПО РАСХОДАМ БЮДЖЕТА В РАЗРЕЗЕ РАЗДЕЛОВ, ПОДРАЗДЕЛОВ</t>
  </si>
  <si>
    <t>Мобилизация и вневойсковая подготовка</t>
  </si>
  <si>
    <t>темп прироста</t>
  </si>
  <si>
    <t>1004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</si>
  <si>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</si>
  <si>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</si>
  <si>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</si>
  <si>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</si>
  <si>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</si>
  <si>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</si>
  <si>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</si>
  <si>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0702</t>
  </si>
  <si>
    <t>0709</t>
  </si>
  <si>
    <t xml:space="preserve">Другие вопросы в области культуры, кинематографии
</t>
  </si>
  <si>
    <t>Другие вопросы в области социальной политики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</si>
  <si>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</si>
  <si>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</si>
  <si>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(тыс.рублей)</t>
  </si>
  <si>
    <t>01 02</t>
  </si>
  <si>
    <t>01 04</t>
  </si>
  <si>
    <t>01 06</t>
  </si>
  <si>
    <t>01 13</t>
  </si>
  <si>
    <t>02 03</t>
  </si>
  <si>
    <t>03 09</t>
  </si>
  <si>
    <t>03 10</t>
  </si>
  <si>
    <t>04 08</t>
  </si>
  <si>
    <t>05 01</t>
  </si>
  <si>
    <t>05 02</t>
  </si>
  <si>
    <t>05 03</t>
  </si>
  <si>
    <t>08 01</t>
  </si>
  <si>
    <t>08 04</t>
  </si>
  <si>
    <t>10 01</t>
  </si>
  <si>
    <t>10 03</t>
  </si>
  <si>
    <t>11 01</t>
  </si>
  <si>
    <t>07 07</t>
  </si>
  <si>
    <t>05 05</t>
  </si>
  <si>
    <t>01 11</t>
  </si>
  <si>
    <t>01 07</t>
  </si>
  <si>
    <t>01 03</t>
  </si>
  <si>
    <t>04 09</t>
  </si>
  <si>
    <t>04 05</t>
  </si>
  <si>
    <t>Сельское хозяйство и рыболовство</t>
  </si>
  <si>
    <t>04 12</t>
  </si>
  <si>
    <t>Другие вопросы в области национальной экономики</t>
  </si>
  <si>
    <t>10 06</t>
  </si>
  <si>
    <t>Молодежная политика</t>
  </si>
  <si>
    <t>Другие вопросы в области национальной безопасности и правоохранительной деятельности</t>
  </si>
  <si>
    <t>03 14</t>
  </si>
  <si>
    <t xml:space="preserve"> </t>
  </si>
  <si>
    <t xml:space="preserve">  </t>
  </si>
  <si>
    <t>Кассовое исполнение за полугодие 2021 года</t>
  </si>
  <si>
    <t>Уточненные бюджетные назначения на 2022год (ф.0503117)</t>
  </si>
  <si>
    <t>Уточненный план  на полугодие 2022 года (ф.0503117)</t>
  </si>
  <si>
    <t>Кассовое исполнение за полугодие 2022 года (ф.0503117)</t>
  </si>
  <si>
    <t>Исполнение бюджета за полугодие 2022 года относительно уточненных бюджетных назначений</t>
  </si>
  <si>
    <t>на 2022 год, %</t>
  </si>
  <si>
    <t>на полугодие 2022 года, %</t>
  </si>
  <si>
    <t>Бюджетные назначения на 2022 год (Реш.от 29.12.2021 №2)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</si>
  <si>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</si>
  <si>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Отклонение  показателей  исполнения бюджета за полугодие 2021 года относительно уточненных бюджетных назначений на полугодие 2022 года, тыс.руб.  </t>
  </si>
  <si>
    <t>Отклонение показателей исполнения бюджета за полугодие 2022 года относительно полугодия 2021 года</t>
  </si>
  <si>
    <t>ПРИЛОЖЕНИЕ № 3 к заключению по отчету об исполнении бюджета СП "Хорей-Верский сельсовет" ЗР НАО за полугодие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</si>
</sst>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%"/>
    <numFmt numFmtId="166" formatCode="#,##0.0"/>
    <numFmt numFmtId="167" formatCode="#,##0.0_р_.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</cellStyleXfs>
  <cellXfs count="96">
    <xf numFmtId="0" fontId="0" fillId="0" borderId="0" xfId="0"/>
    <xf numFmtId="0" fontId="2" fillId="0" borderId="0" xfId="0" applyFont="1" applyAlignment="1">
      <alignment vertical="center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0" fillId="0" borderId="0" xfId="0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166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2" fillId="0" borderId="0" xfId="0" applyFont="1"/>
    <xf numFmtId="166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vertical="center" wrapText="1"/>
    </xf>
    <xf numFmtId="165" fontId="2" fillId="5" borderId="1" xfId="1" applyNumberFormat="1" applyFont="1" applyFill="1" applyBorder="1" applyAlignment="1" applyProtection="1">
      <alignment horizontal="center" vertical="center"/>
      <protection locked="0"/>
    </xf>
    <xf numFmtId="165" fontId="2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49" fontId="4" fillId="6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165" fontId="14" fillId="6" borderId="1" xfId="0" applyNumberFormat="1" applyFont="1" applyFill="1" applyBorder="1" applyAlignment="1">
      <alignment horizontal="center" vertical="center" wrapText="1"/>
    </xf>
    <xf numFmtId="166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6" borderId="1" xfId="0" applyNumberFormat="1" applyFont="1" applyFill="1" applyBorder="1" applyAlignment="1">
      <alignment horizontal="center" vertical="center"/>
    </xf>
    <xf numFmtId="0" fontId="13" fillId="4" borderId="0" xfId="0" applyFont="1" applyFill="1" applyBorder="1"/>
    <xf numFmtId="0" fontId="13" fillId="6" borderId="0" xfId="0" applyFont="1" applyFill="1" applyBorder="1"/>
    <xf numFmtId="0" fontId="13" fillId="6" borderId="0" xfId="0" applyFont="1" applyFill="1"/>
    <xf numFmtId="0" fontId="13" fillId="3" borderId="0" xfId="0" applyFont="1" applyFill="1" applyBorder="1"/>
    <xf numFmtId="0" fontId="13" fillId="3" borderId="0" xfId="0" applyFont="1" applyFill="1"/>
    <xf numFmtId="0" fontId="13" fillId="2" borderId="0" xfId="0" applyFont="1" applyFill="1"/>
    <xf numFmtId="0" fontId="7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horizontal="center" vertical="center"/>
    </xf>
    <xf numFmtId="165" fontId="2" fillId="7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>
      <alignment horizontal="center" vertical="center"/>
    </xf>
    <xf numFmtId="166" fontId="2" fillId="5" borderId="1" xfId="2" applyNumberFormat="1" applyFont="1" applyFill="1" applyBorder="1" applyAlignment="1" applyProtection="1">
      <alignment horizontal="center" vertical="center"/>
      <protection locked="0"/>
    </xf>
    <xf numFmtId="166" fontId="14" fillId="6" borderId="1" xfId="2" applyNumberFormat="1" applyFont="1" applyFill="1" applyBorder="1" applyAlignment="1">
      <alignment horizontal="center" vertical="center"/>
    </xf>
    <xf numFmtId="166" fontId="2" fillId="4" borderId="1" xfId="2" applyNumberFormat="1" applyFont="1" applyFill="1" applyBorder="1" applyAlignment="1" applyProtection="1">
      <alignment horizontal="center" vertical="center"/>
      <protection locked="0"/>
    </xf>
    <xf numFmtId="166" fontId="2" fillId="0" borderId="1" xfId="2" applyNumberFormat="1" applyFont="1" applyBorder="1" applyAlignment="1">
      <alignment horizontal="center" vertical="center"/>
    </xf>
    <xf numFmtId="166" fontId="2" fillId="0" borderId="1" xfId="2" applyNumberFormat="1" applyFont="1" applyBorder="1" applyAlignment="1" applyProtection="1">
      <alignment horizontal="center" vertical="center"/>
      <protection locked="0"/>
    </xf>
    <xf numFmtId="166" fontId="7" fillId="4" borderId="1" xfId="2" applyNumberFormat="1" applyFont="1" applyFill="1" applyBorder="1" applyAlignment="1" applyProtection="1">
      <alignment horizontal="center" vertical="center"/>
      <protection locked="0"/>
    </xf>
    <xf numFmtId="166" fontId="2" fillId="0" borderId="1" xfId="2" applyNumberFormat="1" applyFont="1" applyFill="1" applyBorder="1" applyAlignment="1" applyProtection="1">
      <alignment horizontal="center" vertical="center"/>
      <protection locked="0"/>
    </xf>
    <xf numFmtId="166" fontId="2" fillId="0" borderId="1" xfId="2" applyNumberFormat="1" applyFont="1" applyFill="1" applyBorder="1" applyAlignment="1">
      <alignment horizontal="center" vertical="center"/>
    </xf>
    <xf numFmtId="166" fontId="2" fillId="4" borderId="1" xfId="2" applyNumberFormat="1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center"/>
    </xf>
    <xf numFmtId="166" fontId="14" fillId="6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165" fontId="2" fillId="5" borderId="1" xfId="2" applyNumberFormat="1" applyFont="1" applyFill="1" applyBorder="1" applyAlignment="1" applyProtection="1">
      <alignment horizontal="center" vertical="center" wrapText="1"/>
      <protection locked="0"/>
    </xf>
    <xf numFmtId="166" fontId="10" fillId="0" borderId="1" xfId="2" applyNumberFormat="1" applyFont="1" applyBorder="1" applyAlignment="1" applyProtection="1">
      <alignment horizontal="center" vertical="center"/>
      <protection locked="0"/>
    </xf>
    <xf numFmtId="165" fontId="14" fillId="7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7" fillId="0" borderId="0" xfId="0" applyFont="1" applyAlignment="1">
      <alignment vertical="center"/>
    </xf>
    <xf numFmtId="166" fontId="7" fillId="5" borderId="1" xfId="2" applyNumberFormat="1" applyFont="1" applyFill="1" applyBorder="1" applyAlignment="1" applyProtection="1">
      <alignment horizontal="center" vertical="center"/>
      <protection locked="0"/>
    </xf>
    <xf numFmtId="166" fontId="17" fillId="6" borderId="1" xfId="2" applyNumberFormat="1" applyFont="1" applyFill="1" applyBorder="1" applyAlignment="1">
      <alignment horizontal="center" vertical="center"/>
    </xf>
    <xf numFmtId="166" fontId="7" fillId="0" borderId="1" xfId="2" applyNumberFormat="1" applyFont="1" applyBorder="1" applyAlignment="1" applyProtection="1">
      <alignment horizontal="center" vertical="center"/>
      <protection locked="0"/>
    </xf>
    <xf numFmtId="166" fontId="7" fillId="0" borderId="1" xfId="2" applyNumberFormat="1" applyFont="1" applyFill="1" applyBorder="1" applyAlignment="1" applyProtection="1">
      <alignment horizontal="center" vertical="center"/>
      <protection locked="0"/>
    </xf>
    <xf numFmtId="166" fontId="7" fillId="0" borderId="1" xfId="2" applyNumberFormat="1" applyFont="1" applyFill="1" applyBorder="1" applyAlignment="1">
      <alignment horizontal="center" vertical="center"/>
    </xf>
    <xf numFmtId="166" fontId="7" fillId="4" borderId="1" xfId="2" applyNumberFormat="1" applyFont="1" applyFill="1" applyBorder="1" applyAlignment="1">
      <alignment horizontal="center" vertical="center"/>
    </xf>
    <xf numFmtId="166" fontId="7" fillId="0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4">
    <cellStyle name="Обычный" xfId="0" builtinId="0"/>
    <cellStyle name="Обычный 2" xfId="3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6"/>
  <sheetViews>
    <sheetView tabSelected="1" zoomScale="110" zoomScaleNormal="110" zoomScaleSheetLayoutView="90" workbookViewId="0">
      <selection activeCell="K1" sqref="K1:M1"/>
    </sheetView>
  </sheetViews>
  <sheetFormatPr defaultRowHeight="15" x14ac:dyDescent="0.25"/>
  <cols>
    <col min="1" max="1" width="43.7109375" customWidth="1"/>
    <col min="2" max="2" width="10.140625" customWidth="1"/>
    <col min="3" max="3" width="12" customWidth="1"/>
    <col min="4" max="4" width="12.28515625" customWidth="1"/>
    <col min="5" max="5" width="13" customWidth="1"/>
    <col min="6" max="7" width="12.140625" style="75" customWidth="1"/>
    <col min="8" max="8" width="11.140625" customWidth="1"/>
    <col min="9" max="9" width="21" customWidth="1"/>
    <col min="10" max="10" width="10.7109375" customWidth="1"/>
    <col min="11" max="11" width="13" customWidth="1"/>
    <col min="12" max="12" width="15.5703125" style="4" customWidth="1"/>
    <col min="13" max="13" width="14.140625" customWidth="1"/>
    <col min="14" max="14" width="12.5703125" style="34" customWidth="1"/>
    <col min="15" max="66" width="9.140625" style="34" customWidth="1"/>
    <col min="67" max="76" width="9.140625" style="7" customWidth="1"/>
    <col min="77" max="80" width="9.140625" style="3" customWidth="1"/>
  </cols>
  <sheetData>
    <row r="1" spans="1:80" ht="47.25" customHeight="1" x14ac:dyDescent="0.25">
      <c r="C1" s="14"/>
      <c r="K1" s="87" t="s">
        <v>101</v>
      </c>
      <c r="L1" s="87"/>
      <c r="M1" s="87"/>
    </row>
    <row r="2" spans="1:80" ht="23.25" hidden="1" customHeigh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80" ht="6" customHeight="1" x14ac:dyDescent="0.25">
      <c r="K3" s="13"/>
      <c r="L3" s="13"/>
      <c r="M3" s="13"/>
    </row>
    <row r="4" spans="1:80" ht="20.25" customHeight="1" x14ac:dyDescent="0.25">
      <c r="A4" s="90" t="s">
        <v>40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80" ht="15.75" customHeight="1" x14ac:dyDescent="0.25">
      <c r="A5" s="1"/>
      <c r="B5" s="1"/>
      <c r="C5" s="1"/>
      <c r="D5" s="1"/>
      <c r="E5" s="1"/>
      <c r="F5" s="76"/>
      <c r="G5" s="76"/>
      <c r="H5" s="1"/>
      <c r="I5" s="1"/>
      <c r="J5" s="1"/>
      <c r="K5" s="1"/>
      <c r="L5" s="91" t="s">
        <v>57</v>
      </c>
      <c r="M5" s="91"/>
    </row>
    <row r="6" spans="1:80" ht="62.25" customHeight="1" x14ac:dyDescent="0.25">
      <c r="A6" s="92"/>
      <c r="B6" s="84" t="s">
        <v>30</v>
      </c>
      <c r="C6" s="84" t="s">
        <v>90</v>
      </c>
      <c r="D6" s="88" t="s">
        <v>97</v>
      </c>
      <c r="E6" s="88" t="s">
        <v>91</v>
      </c>
      <c r="F6" s="93" t="s">
        <v>92</v>
      </c>
      <c r="G6" s="94" t="s">
        <v>93</v>
      </c>
      <c r="H6" s="89" t="s">
        <v>28</v>
      </c>
      <c r="I6" s="86" t="s">
        <v>99</v>
      </c>
      <c r="J6" s="86" t="s">
        <v>94</v>
      </c>
      <c r="K6" s="86"/>
      <c r="L6" s="85" t="s">
        <v>100</v>
      </c>
      <c r="M6" s="85"/>
    </row>
    <row r="7" spans="1:80" ht="45.75" customHeight="1" x14ac:dyDescent="0.25">
      <c r="A7" s="92"/>
      <c r="B7" s="84"/>
      <c r="C7" s="84"/>
      <c r="D7" s="88"/>
      <c r="E7" s="88"/>
      <c r="F7" s="93"/>
      <c r="G7" s="94"/>
      <c r="H7" s="89"/>
      <c r="I7" s="86"/>
      <c r="J7" s="49" t="s">
        <v>95</v>
      </c>
      <c r="K7" s="50" t="s">
        <v>96</v>
      </c>
      <c r="L7" s="54" t="s">
        <v>13</v>
      </c>
      <c r="M7" s="54" t="s">
        <v>42</v>
      </c>
    </row>
    <row r="8" spans="1:80" x14ac:dyDescent="0.25">
      <c r="A8" s="17" t="s">
        <v>0</v>
      </c>
      <c r="B8" s="17"/>
      <c r="C8" s="57">
        <f>C10+C19+C21+C26+C32+C38+C44+C48+C54</f>
        <v>11133.8</v>
      </c>
      <c r="D8" s="57">
        <f>D10+D19+D21+D26+D32+D38+D44+D48+D54</f>
        <v>26427.400000000005</v>
      </c>
      <c r="E8" s="57">
        <f>E10+E19+E21+E26+E32+E38+E44+E48+E54</f>
        <v>27845.200000000001</v>
      </c>
      <c r="F8" s="77">
        <f>F10+F19+F21+F26+F32+F38+F44+F48+F54</f>
        <v>14688.199999999997</v>
      </c>
      <c r="G8" s="77">
        <f>G10+G19+G21+G26+G32+G38+G44+G48+G54</f>
        <v>11566.9</v>
      </c>
      <c r="H8" s="18">
        <f>H10+H19+H21+H26+H32+H48+H54</f>
        <v>0.99999999999999989</v>
      </c>
      <c r="I8" s="15">
        <f>G8-F8</f>
        <v>-3121.2999999999975</v>
      </c>
      <c r="J8" s="16">
        <f>G8/E8</f>
        <v>0.4154001407783029</v>
      </c>
      <c r="K8" s="16">
        <f>G8/F8</f>
        <v>0.78749608529295634</v>
      </c>
      <c r="L8" s="66">
        <f>G8-C8</f>
        <v>433.10000000000036</v>
      </c>
      <c r="M8" s="19">
        <f>G8/C8-100%</f>
        <v>3.889956708401443E-2</v>
      </c>
      <c r="N8" s="34" t="s">
        <v>88</v>
      </c>
      <c r="O8" s="34" t="s">
        <v>88</v>
      </c>
      <c r="P8" s="34" t="s">
        <v>89</v>
      </c>
    </row>
    <row r="9" spans="1:80" ht="11.25" customHeight="1" x14ac:dyDescent="0.25">
      <c r="A9" s="20" t="s">
        <v>1</v>
      </c>
      <c r="B9" s="20"/>
      <c r="C9" s="57"/>
      <c r="D9" s="57"/>
      <c r="E9" s="57"/>
      <c r="F9" s="77"/>
      <c r="G9" s="77"/>
      <c r="H9" s="70"/>
      <c r="I9" s="15"/>
      <c r="J9" s="16"/>
      <c r="K9" s="16"/>
      <c r="L9" s="66"/>
      <c r="M9" s="19"/>
      <c r="P9" s="34" t="s">
        <v>88</v>
      </c>
    </row>
    <row r="10" spans="1:80" s="44" customFormat="1" ht="17.100000000000001" customHeight="1" x14ac:dyDescent="0.25">
      <c r="A10" s="21" t="s">
        <v>14</v>
      </c>
      <c r="B10" s="22" t="s">
        <v>31</v>
      </c>
      <c r="C10" s="58">
        <f t="shared" ref="C10:H10" si="0">SUM(C11:C17)</f>
        <v>6609.3999999999987</v>
      </c>
      <c r="D10" s="58">
        <f t="shared" si="0"/>
        <v>16341.400000000001</v>
      </c>
      <c r="E10" s="58">
        <f t="shared" si="0"/>
        <v>16193.100000000002</v>
      </c>
      <c r="F10" s="78">
        <f t="shared" si="0"/>
        <v>8638.4</v>
      </c>
      <c r="G10" s="78">
        <f t="shared" si="0"/>
        <v>7267</v>
      </c>
      <c r="H10" s="35">
        <f t="shared" si="0"/>
        <v>0.6282582195748212</v>
      </c>
      <c r="I10" s="74">
        <f t="shared" ref="I10:I11" si="1">G10-F10</f>
        <v>-1371.3999999999996</v>
      </c>
      <c r="J10" s="37">
        <f>G10/E10</f>
        <v>0.44877139028351576</v>
      </c>
      <c r="K10" s="37">
        <f>G10/F10</f>
        <v>0.84124374884237829</v>
      </c>
      <c r="L10" s="67">
        <f>G10-C10</f>
        <v>657.60000000000127</v>
      </c>
      <c r="M10" s="38">
        <f t="shared" ref="M10:M53" si="2">G10/C10-100%</f>
        <v>9.9494659121857065E-2</v>
      </c>
      <c r="N10" s="39" t="s">
        <v>88</v>
      </c>
      <c r="O10" s="39" t="s">
        <v>88</v>
      </c>
      <c r="P10" s="34" t="s">
        <v>88</v>
      </c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3"/>
      <c r="BZ10" s="43"/>
      <c r="CA10" s="43"/>
      <c r="CB10" s="43"/>
    </row>
    <row r="11" spans="1:80" ht="35.25" customHeight="1" x14ac:dyDescent="0.25">
      <c r="A11" s="23" t="s">
        <v>44</v>
      </c>
      <c r="B11" s="24" t="s">
        <v>58</v>
      </c>
      <c r="C11" s="59">
        <v>1174.0999999999999</v>
      </c>
      <c r="D11" s="60">
        <v>2831.4</v>
      </c>
      <c r="E11" s="59">
        <v>2831.4</v>
      </c>
      <c r="F11" s="79">
        <v>1475.8</v>
      </c>
      <c r="G11" s="62">
        <v>1177.5999999999999</v>
      </c>
      <c r="H11" s="5">
        <f>G11/$G$8</f>
        <v>0.10180774451235854</v>
      </c>
      <c r="I11" s="73">
        <f t="shared" si="1"/>
        <v>-298.20000000000005</v>
      </c>
      <c r="J11" s="2">
        <f>G11/E11</f>
        <v>0.41590732499823402</v>
      </c>
      <c r="K11" s="2">
        <f t="shared" ref="K11:K17" si="3">G11/F11</f>
        <v>0.79794010028459139</v>
      </c>
      <c r="L11" s="68">
        <f>G11-C11</f>
        <v>3.5</v>
      </c>
      <c r="M11" s="25">
        <f>G11/C11-100%</f>
        <v>2.9810067285580555E-3</v>
      </c>
      <c r="P11" s="34" t="s">
        <v>88</v>
      </c>
    </row>
    <row r="12" spans="1:80" ht="30" customHeight="1" x14ac:dyDescent="0.25">
      <c r="A12" s="26" t="s">
        <v>55</v>
      </c>
      <c r="B12" s="24" t="s">
        <v>78</v>
      </c>
      <c r="C12" s="62">
        <v>4</v>
      </c>
      <c r="D12" s="61">
        <v>7.8</v>
      </c>
      <c r="E12" s="59">
        <v>7.8</v>
      </c>
      <c r="F12" s="79">
        <v>6.4</v>
      </c>
      <c r="G12" s="62">
        <v>4.5</v>
      </c>
      <c r="H12" s="5">
        <f t="shared" ref="H12:H17" si="4">G12/$G$8</f>
        <v>3.8904114326223965E-4</v>
      </c>
      <c r="I12" s="10">
        <f t="shared" ref="I12:I17" si="5">G12-F12</f>
        <v>-1.9000000000000004</v>
      </c>
      <c r="J12" s="2">
        <f>G12/E12</f>
        <v>0.57692307692307698</v>
      </c>
      <c r="K12" s="2">
        <f t="shared" si="3"/>
        <v>0.703125</v>
      </c>
      <c r="L12" s="68">
        <f>G12-C12</f>
        <v>0.5</v>
      </c>
      <c r="M12" s="25">
        <f>G12/C12-100%</f>
        <v>0.125</v>
      </c>
      <c r="P12" s="34" t="s">
        <v>88</v>
      </c>
    </row>
    <row r="13" spans="1:80" ht="15.95" customHeight="1" x14ac:dyDescent="0.25">
      <c r="A13" s="23" t="s">
        <v>45</v>
      </c>
      <c r="B13" s="24" t="s">
        <v>59</v>
      </c>
      <c r="C13" s="59">
        <v>4811.7</v>
      </c>
      <c r="D13" s="61">
        <v>11487.5</v>
      </c>
      <c r="E13" s="59">
        <v>11487.5</v>
      </c>
      <c r="F13" s="79">
        <v>5975.4</v>
      </c>
      <c r="G13" s="62">
        <v>5076.3</v>
      </c>
      <c r="H13" s="5">
        <f t="shared" si="4"/>
        <v>0.43886434567602384</v>
      </c>
      <c r="I13" s="10">
        <f t="shared" si="5"/>
        <v>-899.09999999999945</v>
      </c>
      <c r="J13" s="2">
        <f t="shared" ref="J13" si="6">G13/E13</f>
        <v>0.44189771490750818</v>
      </c>
      <c r="K13" s="2">
        <f t="shared" ref="K13" si="7">G13/F13</f>
        <v>0.84953308565116992</v>
      </c>
      <c r="L13" s="68">
        <f t="shared" ref="L13" si="8">G13-C13</f>
        <v>264.60000000000036</v>
      </c>
      <c r="M13" s="25">
        <f t="shared" ref="M13" si="9">G13/C13-100%</f>
        <v>5.4990959536130868E-2</v>
      </c>
      <c r="P13" s="34" t="s">
        <v>88</v>
      </c>
    </row>
    <row r="14" spans="1:80" ht="43.5" customHeight="1" x14ac:dyDescent="0.25">
      <c r="A14" s="26" t="s">
        <v>56</v>
      </c>
      <c r="B14" s="24" t="s">
        <v>60</v>
      </c>
      <c r="C14" s="59">
        <v>241.7</v>
      </c>
      <c r="D14" s="61">
        <v>528.20000000000005</v>
      </c>
      <c r="E14" s="59">
        <v>528.20000000000005</v>
      </c>
      <c r="F14" s="80">
        <v>264.10000000000002</v>
      </c>
      <c r="G14" s="80">
        <v>264.10000000000002</v>
      </c>
      <c r="H14" s="5">
        <f t="shared" si="4"/>
        <v>2.2832392430123891E-2</v>
      </c>
      <c r="I14" s="10">
        <f t="shared" si="5"/>
        <v>0</v>
      </c>
      <c r="J14" s="2">
        <f t="shared" ref="J14:J17" si="10">G14/E14</f>
        <v>0.5</v>
      </c>
      <c r="K14" s="2">
        <f t="shared" si="3"/>
        <v>1</v>
      </c>
      <c r="L14" s="68">
        <f t="shared" ref="L14:L17" si="11">G14-C14</f>
        <v>22.400000000000034</v>
      </c>
      <c r="M14" s="25">
        <f t="shared" si="2"/>
        <v>9.267687215556486E-2</v>
      </c>
      <c r="P14" s="34" t="s">
        <v>88</v>
      </c>
    </row>
    <row r="15" spans="1:80" ht="25.5" hidden="1" customHeight="1" x14ac:dyDescent="0.25">
      <c r="A15" s="26" t="s">
        <v>48</v>
      </c>
      <c r="B15" s="24" t="s">
        <v>77</v>
      </c>
      <c r="C15" s="59">
        <v>0</v>
      </c>
      <c r="D15" s="61">
        <v>0</v>
      </c>
      <c r="E15" s="59"/>
      <c r="F15" s="79"/>
      <c r="G15" s="62"/>
      <c r="H15" s="5">
        <f t="shared" si="4"/>
        <v>0</v>
      </c>
      <c r="I15" s="10">
        <f t="shared" si="5"/>
        <v>0</v>
      </c>
      <c r="J15" s="2">
        <v>0</v>
      </c>
      <c r="K15" s="2">
        <v>0</v>
      </c>
      <c r="L15" s="68">
        <f t="shared" ref="L15:L16" si="12">G15-C15</f>
        <v>0</v>
      </c>
      <c r="M15" s="25" t="e">
        <f t="shared" si="2"/>
        <v>#DIV/0!</v>
      </c>
      <c r="P15" s="34">
        <f t="shared" ref="P15:P53" si="13">N15-O15</f>
        <v>0</v>
      </c>
    </row>
    <row r="16" spans="1:80" ht="15.75" customHeight="1" x14ac:dyDescent="0.25">
      <c r="A16" s="23" t="s">
        <v>2</v>
      </c>
      <c r="B16" s="24" t="s">
        <v>76</v>
      </c>
      <c r="C16" s="59">
        <v>0</v>
      </c>
      <c r="D16" s="61">
        <v>150</v>
      </c>
      <c r="E16" s="59">
        <v>0</v>
      </c>
      <c r="F16" s="79">
        <v>0</v>
      </c>
      <c r="G16" s="62">
        <v>0</v>
      </c>
      <c r="H16" s="5">
        <f t="shared" si="4"/>
        <v>0</v>
      </c>
      <c r="I16" s="10">
        <f t="shared" si="5"/>
        <v>0</v>
      </c>
      <c r="J16" s="2">
        <v>0</v>
      </c>
      <c r="K16" s="2">
        <v>0</v>
      </c>
      <c r="L16" s="68">
        <f t="shared" si="12"/>
        <v>0</v>
      </c>
      <c r="M16" s="25">
        <v>0</v>
      </c>
      <c r="P16" s="34" t="s">
        <v>88</v>
      </c>
    </row>
    <row r="17" spans="1:76" ht="15" customHeight="1" x14ac:dyDescent="0.25">
      <c r="A17" s="23" t="s">
        <v>3</v>
      </c>
      <c r="B17" s="24" t="s">
        <v>61</v>
      </c>
      <c r="C17" s="59">
        <v>377.9</v>
      </c>
      <c r="D17" s="61">
        <v>1336.5</v>
      </c>
      <c r="E17" s="62">
        <v>1338.2</v>
      </c>
      <c r="F17" s="79">
        <v>916.7</v>
      </c>
      <c r="G17" s="62">
        <v>744.5</v>
      </c>
      <c r="H17" s="5">
        <f t="shared" si="4"/>
        <v>6.4364695813052764E-2</v>
      </c>
      <c r="I17" s="10">
        <f t="shared" si="5"/>
        <v>-172.20000000000005</v>
      </c>
      <c r="J17" s="2">
        <f t="shared" si="10"/>
        <v>0.55634434314751158</v>
      </c>
      <c r="K17" s="2">
        <f t="shared" si="3"/>
        <v>0.81215228537144102</v>
      </c>
      <c r="L17" s="68">
        <f t="shared" si="11"/>
        <v>366.6</v>
      </c>
      <c r="M17" s="25">
        <f t="shared" si="2"/>
        <v>0.97009790949986785</v>
      </c>
      <c r="P17" s="34" t="s">
        <v>88</v>
      </c>
    </row>
    <row r="18" spans="1:76" ht="18" hidden="1" customHeight="1" x14ac:dyDescent="0.25">
      <c r="A18" s="23"/>
      <c r="B18" s="24"/>
      <c r="C18" s="61"/>
      <c r="D18" s="61"/>
      <c r="E18" s="61"/>
      <c r="F18" s="79"/>
      <c r="G18" s="79"/>
      <c r="H18" s="35">
        <f>SUM(H19:H27)</f>
        <v>1534.2921007357204</v>
      </c>
      <c r="I18" s="10">
        <f>E18-D18</f>
        <v>0</v>
      </c>
      <c r="J18" s="2" t="e">
        <f>E18/C18-100%</f>
        <v>#DIV/0!</v>
      </c>
      <c r="K18" s="2" t="e">
        <f>F18/E18-100%</f>
        <v>#DIV/0!</v>
      </c>
      <c r="L18" s="68">
        <f>G18-C18</f>
        <v>0</v>
      </c>
      <c r="M18" s="25" t="e">
        <f t="shared" si="2"/>
        <v>#DIV/0!</v>
      </c>
      <c r="P18" s="34">
        <f t="shared" si="13"/>
        <v>0</v>
      </c>
    </row>
    <row r="19" spans="1:76" s="41" customFormat="1" ht="20.100000000000001" customHeight="1" x14ac:dyDescent="0.25">
      <c r="A19" s="27" t="s">
        <v>15</v>
      </c>
      <c r="B19" s="28" t="s">
        <v>32</v>
      </c>
      <c r="C19" s="58">
        <f t="shared" ref="C19:D19" si="14">C20</f>
        <v>79</v>
      </c>
      <c r="D19" s="58">
        <f t="shared" si="14"/>
        <v>165.2</v>
      </c>
      <c r="E19" s="58">
        <f>SUM(E20)</f>
        <v>175.5</v>
      </c>
      <c r="F19" s="78">
        <f>SUM(F20)</f>
        <v>87.8</v>
      </c>
      <c r="G19" s="78">
        <f>SUM(G20)</f>
        <v>87.8</v>
      </c>
      <c r="H19" s="35">
        <f>SUM(H20)</f>
        <v>7.5906249729832537E-3</v>
      </c>
      <c r="I19" s="36">
        <f>G19-F19</f>
        <v>0</v>
      </c>
      <c r="J19" s="37">
        <f>G19/E19</f>
        <v>0.50028490028490025</v>
      </c>
      <c r="K19" s="37">
        <f>G19/F19</f>
        <v>1</v>
      </c>
      <c r="L19" s="67">
        <f>G19-C19</f>
        <v>8.7999999999999972</v>
      </c>
      <c r="M19" s="48">
        <f t="shared" si="2"/>
        <v>0.11139240506329107</v>
      </c>
      <c r="N19" s="39" t="s">
        <v>88</v>
      </c>
      <c r="O19" s="39" t="s">
        <v>88</v>
      </c>
      <c r="P19" s="34" t="s">
        <v>88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40"/>
      <c r="BP19" s="40"/>
      <c r="BQ19" s="40"/>
      <c r="BR19" s="40"/>
      <c r="BS19" s="40"/>
      <c r="BT19" s="40"/>
      <c r="BU19" s="40"/>
      <c r="BV19" s="40"/>
      <c r="BW19" s="40"/>
      <c r="BX19" s="40"/>
    </row>
    <row r="20" spans="1:76" ht="20.100000000000001" customHeight="1" x14ac:dyDescent="0.25">
      <c r="A20" s="45" t="s">
        <v>41</v>
      </c>
      <c r="B20" s="29" t="s">
        <v>62</v>
      </c>
      <c r="C20" s="59">
        <v>79</v>
      </c>
      <c r="D20" s="59">
        <v>165.2</v>
      </c>
      <c r="E20" s="59">
        <v>175.5</v>
      </c>
      <c r="F20" s="62">
        <v>87.8</v>
      </c>
      <c r="G20" s="62">
        <v>87.8</v>
      </c>
      <c r="H20" s="5">
        <f>G20/$G$8</f>
        <v>7.5906249729832537E-3</v>
      </c>
      <c r="I20" s="10">
        <f t="shared" ref="I20" si="15">G20-F20</f>
        <v>0</v>
      </c>
      <c r="J20" s="2">
        <f>G20/E20</f>
        <v>0.50028490028490025</v>
      </c>
      <c r="K20" s="2">
        <f>G20/F20</f>
        <v>1</v>
      </c>
      <c r="L20" s="68">
        <f>G20-C20</f>
        <v>8.7999999999999972</v>
      </c>
      <c r="M20" s="25">
        <f t="shared" si="2"/>
        <v>0.11139240506329107</v>
      </c>
      <c r="P20" s="34" t="s">
        <v>88</v>
      </c>
    </row>
    <row r="21" spans="1:76" s="41" customFormat="1" ht="36.75" customHeight="1" x14ac:dyDescent="0.25">
      <c r="A21" s="27" t="s">
        <v>16</v>
      </c>
      <c r="B21" s="28" t="s">
        <v>33</v>
      </c>
      <c r="C21" s="58">
        <f>SUM(C23:C24)</f>
        <v>87.2</v>
      </c>
      <c r="D21" s="58">
        <f>SUM(D24:D25)</f>
        <v>435.5</v>
      </c>
      <c r="E21" s="58">
        <f>SUM(E24:E25)</f>
        <v>435.5</v>
      </c>
      <c r="F21" s="78">
        <f>SUM(F24:F25)</f>
        <v>230.8</v>
      </c>
      <c r="G21" s="78">
        <f>SUM(G24:G25)</f>
        <v>107.7</v>
      </c>
      <c r="H21" s="35">
        <f>SUM(H23:H24)</f>
        <v>9.3110513620762708E-3</v>
      </c>
      <c r="I21" s="36">
        <f>I24+I25</f>
        <v>-123.1</v>
      </c>
      <c r="J21" s="37">
        <f>G21/E21</f>
        <v>0.24730195177956374</v>
      </c>
      <c r="K21" s="37">
        <f>G21/F21</f>
        <v>0.46663778162911612</v>
      </c>
      <c r="L21" s="67">
        <f>G21-C21</f>
        <v>20.5</v>
      </c>
      <c r="M21" s="48">
        <f t="shared" si="2"/>
        <v>0.23509174311926606</v>
      </c>
      <c r="N21" s="39" t="s">
        <v>88</v>
      </c>
      <c r="O21" s="39" t="s">
        <v>88</v>
      </c>
      <c r="P21" s="34" t="s">
        <v>88</v>
      </c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40"/>
      <c r="BP21" s="40"/>
      <c r="BQ21" s="40"/>
      <c r="BR21" s="40"/>
      <c r="BS21" s="40"/>
      <c r="BT21" s="40"/>
      <c r="BU21" s="40"/>
      <c r="BV21" s="40"/>
      <c r="BW21" s="40"/>
      <c r="BX21" s="40"/>
    </row>
    <row r="22" spans="1:76" s="6" customFormat="1" ht="21.75" hidden="1" customHeight="1" x14ac:dyDescent="0.25">
      <c r="A22" s="30" t="s">
        <v>4</v>
      </c>
      <c r="B22" s="31" t="s">
        <v>49</v>
      </c>
      <c r="C22" s="64"/>
      <c r="D22" s="64"/>
      <c r="E22" s="64"/>
      <c r="F22" s="81"/>
      <c r="G22" s="81"/>
      <c r="H22" s="35">
        <f>SUM(H23:H31)</f>
        <v>1022.7137348814292</v>
      </c>
      <c r="I22" s="11">
        <f>E22-D22</f>
        <v>0</v>
      </c>
      <c r="J22" s="2">
        <v>0</v>
      </c>
      <c r="K22" s="37" t="e">
        <f t="shared" ref="K22:K23" si="16">G22/F22</f>
        <v>#DIV/0!</v>
      </c>
      <c r="L22" s="68">
        <f>G22-F22</f>
        <v>0</v>
      </c>
      <c r="M22" s="48" t="e">
        <f t="shared" si="2"/>
        <v>#DIV/0!</v>
      </c>
      <c r="N22" s="34"/>
      <c r="O22" s="34"/>
      <c r="P22" s="34">
        <f t="shared" si="13"/>
        <v>0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8"/>
      <c r="BP22" s="8"/>
      <c r="BQ22" s="8"/>
      <c r="BR22" s="8"/>
      <c r="BS22" s="8"/>
      <c r="BT22" s="8"/>
      <c r="BU22" s="8"/>
      <c r="BV22" s="8"/>
      <c r="BW22" s="8"/>
      <c r="BX22" s="8"/>
    </row>
    <row r="23" spans="1:76" s="6" customFormat="1" ht="45" hidden="1" customHeight="1" x14ac:dyDescent="0.25">
      <c r="A23" s="26" t="s">
        <v>46</v>
      </c>
      <c r="B23" s="31" t="s">
        <v>63</v>
      </c>
      <c r="C23" s="59">
        <v>0</v>
      </c>
      <c r="D23" s="63">
        <v>0</v>
      </c>
      <c r="E23" s="59">
        <v>0</v>
      </c>
      <c r="F23" s="80">
        <v>0</v>
      </c>
      <c r="G23" s="62">
        <v>0</v>
      </c>
      <c r="H23" s="5">
        <f t="shared" ref="H23:H25" si="17">G23/$G$8</f>
        <v>0</v>
      </c>
      <c r="I23" s="10">
        <f>G23-F23</f>
        <v>0</v>
      </c>
      <c r="J23" s="2" t="e">
        <f t="shared" ref="J23" si="18">G23/E23</f>
        <v>#DIV/0!</v>
      </c>
      <c r="K23" s="52" t="e">
        <f t="shared" si="16"/>
        <v>#DIV/0!</v>
      </c>
      <c r="L23" s="68">
        <f t="shared" ref="L23" si="19">G23-C23</f>
        <v>0</v>
      </c>
      <c r="M23" s="56" t="e">
        <f t="shared" si="2"/>
        <v>#DIV/0!</v>
      </c>
      <c r="N23" s="34"/>
      <c r="O23" s="34"/>
      <c r="P23" s="34">
        <f t="shared" si="13"/>
        <v>0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8"/>
      <c r="BP23" s="8"/>
      <c r="BQ23" s="8"/>
      <c r="BR23" s="8"/>
      <c r="BS23" s="8"/>
      <c r="BT23" s="8"/>
      <c r="BU23" s="8"/>
      <c r="BV23" s="8"/>
      <c r="BW23" s="8"/>
      <c r="BX23" s="8"/>
    </row>
    <row r="24" spans="1:76" ht="50.25" customHeight="1" x14ac:dyDescent="0.25">
      <c r="A24" s="23" t="s">
        <v>98</v>
      </c>
      <c r="B24" s="24" t="s">
        <v>64</v>
      </c>
      <c r="C24" s="59">
        <v>87.2</v>
      </c>
      <c r="D24" s="61">
        <v>423.9</v>
      </c>
      <c r="E24" s="59">
        <v>423.9</v>
      </c>
      <c r="F24" s="79">
        <v>230.8</v>
      </c>
      <c r="G24" s="62">
        <v>107.7</v>
      </c>
      <c r="H24" s="5">
        <f t="shared" si="17"/>
        <v>9.3110513620762708E-3</v>
      </c>
      <c r="I24" s="10">
        <v>-123.1</v>
      </c>
      <c r="J24" s="2">
        <f t="shared" ref="J24:J25" si="20">G24/E24</f>
        <v>0.25406935598018404</v>
      </c>
      <c r="K24" s="2">
        <f t="shared" ref="K24:K29" si="21">G24/F24</f>
        <v>0.46663778162911612</v>
      </c>
      <c r="L24" s="68">
        <f t="shared" ref="L24:L25" si="22">G24-C24</f>
        <v>20.5</v>
      </c>
      <c r="M24" s="25">
        <f t="shared" si="2"/>
        <v>0.23509174311926606</v>
      </c>
      <c r="P24" s="34" t="s">
        <v>88</v>
      </c>
    </row>
    <row r="25" spans="1:76" ht="48.75" customHeight="1" x14ac:dyDescent="0.25">
      <c r="A25" s="23" t="s">
        <v>86</v>
      </c>
      <c r="B25" s="24" t="s">
        <v>87</v>
      </c>
      <c r="C25" s="59">
        <v>0</v>
      </c>
      <c r="D25" s="61">
        <v>11.6</v>
      </c>
      <c r="E25" s="59">
        <v>11.6</v>
      </c>
      <c r="F25" s="79">
        <v>0</v>
      </c>
      <c r="G25" s="62">
        <v>0</v>
      </c>
      <c r="H25" s="5">
        <f t="shared" si="17"/>
        <v>0</v>
      </c>
      <c r="I25" s="10">
        <v>0</v>
      </c>
      <c r="J25" s="2">
        <f t="shared" si="20"/>
        <v>0</v>
      </c>
      <c r="K25" s="2">
        <v>0</v>
      </c>
      <c r="L25" s="68">
        <f t="shared" si="22"/>
        <v>0</v>
      </c>
      <c r="M25" s="25">
        <v>0</v>
      </c>
    </row>
    <row r="26" spans="1:76" s="41" customFormat="1" ht="20.100000000000001" customHeight="1" x14ac:dyDescent="0.25">
      <c r="A26" s="27" t="s">
        <v>17</v>
      </c>
      <c r="B26" s="28" t="s">
        <v>34</v>
      </c>
      <c r="C26" s="58">
        <f>SUM(C27:C31)</f>
        <v>214.4</v>
      </c>
      <c r="D26" s="58">
        <f>SUM(D27:D31)</f>
        <v>1319.9</v>
      </c>
      <c r="E26" s="58">
        <f>SUM(E27:E31)</f>
        <v>1524.1</v>
      </c>
      <c r="F26" s="78">
        <f>SUM(F27:F31)</f>
        <v>760.8</v>
      </c>
      <c r="G26" s="78">
        <f>SUM(G27:G31)</f>
        <v>462.2</v>
      </c>
      <c r="H26" s="35">
        <f>SUM(H28:H30)</f>
        <v>3.9958848092401592E-2</v>
      </c>
      <c r="I26" s="36">
        <f t="shared" ref="I26:I29" si="23">G26-F26</f>
        <v>-298.59999999999997</v>
      </c>
      <c r="J26" s="37">
        <f>G26/E26</f>
        <v>0.30326094088314415</v>
      </c>
      <c r="K26" s="37">
        <f t="shared" si="21"/>
        <v>0.60751840168243953</v>
      </c>
      <c r="L26" s="67">
        <f>G26-C26</f>
        <v>247.79999999999998</v>
      </c>
      <c r="M26" s="48">
        <f t="shared" si="2"/>
        <v>1.1557835820895521</v>
      </c>
      <c r="N26" s="39" t="s">
        <v>88</v>
      </c>
      <c r="O26" s="39" t="s">
        <v>88</v>
      </c>
      <c r="P26" s="34" t="s">
        <v>88</v>
      </c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40"/>
      <c r="BP26" s="40"/>
      <c r="BQ26" s="40"/>
      <c r="BR26" s="40"/>
      <c r="BS26" s="40"/>
      <c r="BT26" s="40"/>
      <c r="BU26" s="40"/>
      <c r="BV26" s="40"/>
      <c r="BW26" s="40"/>
      <c r="BX26" s="40"/>
    </row>
    <row r="27" spans="1:76" s="41" customFormat="1" ht="20.100000000000001" hidden="1" customHeight="1" x14ac:dyDescent="0.25">
      <c r="A27" s="46" t="s">
        <v>81</v>
      </c>
      <c r="B27" s="29" t="s">
        <v>80</v>
      </c>
      <c r="C27" s="65">
        <v>0</v>
      </c>
      <c r="D27" s="65">
        <v>0</v>
      </c>
      <c r="E27" s="65"/>
      <c r="F27" s="82"/>
      <c r="G27" s="82"/>
      <c r="H27" s="35">
        <f t="shared" ref="H27:H53" si="24">SUM(H28:H35)</f>
        <v>511.50460365352876</v>
      </c>
      <c r="I27" s="10">
        <f t="shared" si="23"/>
        <v>0</v>
      </c>
      <c r="J27" s="2" t="s">
        <v>29</v>
      </c>
      <c r="K27" s="51" t="e">
        <f t="shared" si="21"/>
        <v>#DIV/0!</v>
      </c>
      <c r="L27" s="68">
        <f t="shared" ref="L27" si="25">G27-C27</f>
        <v>0</v>
      </c>
      <c r="M27" s="25" t="e">
        <f t="shared" si="2"/>
        <v>#DIV/0!</v>
      </c>
      <c r="N27" s="39"/>
      <c r="O27" s="39"/>
      <c r="P27" s="34">
        <f t="shared" si="13"/>
        <v>0</v>
      </c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40"/>
      <c r="BP27" s="40"/>
      <c r="BQ27" s="40"/>
      <c r="BR27" s="40"/>
      <c r="BS27" s="40"/>
      <c r="BT27" s="40"/>
      <c r="BU27" s="40"/>
      <c r="BV27" s="40"/>
      <c r="BW27" s="40"/>
      <c r="BX27" s="40"/>
    </row>
    <row r="28" spans="1:76" ht="20.100000000000001" customHeight="1" x14ac:dyDescent="0.25">
      <c r="A28" s="23" t="s">
        <v>18</v>
      </c>
      <c r="B28" s="24" t="s">
        <v>65</v>
      </c>
      <c r="C28" s="61">
        <v>47.6</v>
      </c>
      <c r="D28" s="61">
        <v>227</v>
      </c>
      <c r="E28" s="61">
        <v>227</v>
      </c>
      <c r="F28" s="79">
        <v>60</v>
      </c>
      <c r="G28" s="79">
        <v>43.5</v>
      </c>
      <c r="H28" s="5">
        <f t="shared" ref="H28:H30" si="26">G28/$G$8</f>
        <v>3.7607310515349835E-3</v>
      </c>
      <c r="I28" s="10">
        <f t="shared" si="23"/>
        <v>-16.5</v>
      </c>
      <c r="J28" s="2">
        <f t="shared" ref="J28:J30" si="27">G28/E28</f>
        <v>0.19162995594713655</v>
      </c>
      <c r="K28" s="53">
        <f t="shared" si="21"/>
        <v>0.72499999999999998</v>
      </c>
      <c r="L28" s="68">
        <f t="shared" ref="L28" si="28">G28-C28</f>
        <v>-4.1000000000000014</v>
      </c>
      <c r="M28" s="25">
        <f t="shared" si="2"/>
        <v>-8.6134453781512632E-2</v>
      </c>
      <c r="P28" s="34" t="s">
        <v>88</v>
      </c>
    </row>
    <row r="29" spans="1:76" ht="20.100000000000001" customHeight="1" x14ac:dyDescent="0.25">
      <c r="A29" s="30" t="s">
        <v>47</v>
      </c>
      <c r="B29" s="24" t="s">
        <v>79</v>
      </c>
      <c r="C29" s="61">
        <v>166.8</v>
      </c>
      <c r="D29" s="61">
        <v>1092.9000000000001</v>
      </c>
      <c r="E29" s="71">
        <v>1297.0999999999999</v>
      </c>
      <c r="F29" s="79">
        <v>700.8</v>
      </c>
      <c r="G29" s="79">
        <v>418.7</v>
      </c>
      <c r="H29" s="5">
        <f t="shared" si="26"/>
        <v>3.6198117040866611E-2</v>
      </c>
      <c r="I29" s="10">
        <f t="shared" si="23"/>
        <v>-282.09999999999997</v>
      </c>
      <c r="J29" s="2">
        <f t="shared" ref="J29" si="29">G29/E29</f>
        <v>0.32279700871174161</v>
      </c>
      <c r="K29" s="53">
        <f t="shared" si="21"/>
        <v>0.59746004566210043</v>
      </c>
      <c r="L29" s="68">
        <f t="shared" ref="L29:L30" si="30">G29-C29</f>
        <v>251.89999999999998</v>
      </c>
      <c r="M29" s="25">
        <f t="shared" si="2"/>
        <v>1.5101918465227815</v>
      </c>
      <c r="P29" s="34" t="s">
        <v>88</v>
      </c>
    </row>
    <row r="30" spans="1:76" ht="38.25" hidden="1" customHeight="1" x14ac:dyDescent="0.25">
      <c r="A30" s="30" t="s">
        <v>83</v>
      </c>
      <c r="B30" s="24" t="s">
        <v>82</v>
      </c>
      <c r="C30" s="61">
        <v>0</v>
      </c>
      <c r="D30" s="61">
        <v>0</v>
      </c>
      <c r="E30" s="61">
        <v>0</v>
      </c>
      <c r="F30" s="79">
        <v>0</v>
      </c>
      <c r="G30" s="79">
        <v>0</v>
      </c>
      <c r="H30" s="5">
        <f t="shared" si="26"/>
        <v>0</v>
      </c>
      <c r="I30" s="12">
        <f>E30-D30</f>
        <v>0</v>
      </c>
      <c r="J30" s="2" t="e">
        <f t="shared" si="27"/>
        <v>#DIV/0!</v>
      </c>
      <c r="K30" s="2" t="s">
        <v>29</v>
      </c>
      <c r="L30" s="68">
        <f t="shared" si="30"/>
        <v>0</v>
      </c>
      <c r="M30" s="25" t="s">
        <v>29</v>
      </c>
      <c r="P30" s="34">
        <f t="shared" si="13"/>
        <v>0</v>
      </c>
    </row>
    <row r="31" spans="1:76" ht="20.100000000000001" hidden="1" customHeight="1" x14ac:dyDescent="0.25">
      <c r="A31" s="30"/>
      <c r="B31" s="24"/>
      <c r="C31" s="60"/>
      <c r="D31" s="60"/>
      <c r="E31" s="60"/>
      <c r="F31" s="83"/>
      <c r="G31" s="83"/>
      <c r="H31" s="35">
        <f t="shared" si="24"/>
        <v>511.11990248035357</v>
      </c>
      <c r="I31" s="12">
        <f>E31-D31</f>
        <v>0</v>
      </c>
      <c r="J31" s="2" t="e">
        <f>E31/C31-100%</f>
        <v>#DIV/0!</v>
      </c>
      <c r="K31" s="2" t="e">
        <f>F31/E31-100%</f>
        <v>#DIV/0!</v>
      </c>
      <c r="L31" s="68">
        <f t="shared" ref="L31:L53" si="31">G31-C31</f>
        <v>0</v>
      </c>
      <c r="M31" s="25" t="e">
        <f t="shared" si="2"/>
        <v>#DIV/0!</v>
      </c>
      <c r="P31" s="34">
        <f t="shared" si="13"/>
        <v>0</v>
      </c>
    </row>
    <row r="32" spans="1:76" s="41" customFormat="1" ht="20.100000000000001" customHeight="1" x14ac:dyDescent="0.25">
      <c r="A32" s="27" t="s">
        <v>19</v>
      </c>
      <c r="B32" s="28" t="s">
        <v>35</v>
      </c>
      <c r="C32" s="58">
        <f t="shared" ref="C32:H32" si="32">SUM(C33:C36)</f>
        <v>2725.6</v>
      </c>
      <c r="D32" s="58">
        <f t="shared" si="32"/>
        <v>4761.2</v>
      </c>
      <c r="E32" s="58">
        <f t="shared" si="32"/>
        <v>5882.8</v>
      </c>
      <c r="F32" s="78">
        <f t="shared" si="32"/>
        <v>3321</v>
      </c>
      <c r="G32" s="78">
        <f>SUM(G33:G37)</f>
        <v>1993.8</v>
      </c>
      <c r="H32" s="35">
        <f t="shared" si="32"/>
        <v>0.17237116254138965</v>
      </c>
      <c r="I32" s="36">
        <f>G32-F32</f>
        <v>-1327.2</v>
      </c>
      <c r="J32" s="37">
        <f>G32/E32</f>
        <v>0.33892024206160332</v>
      </c>
      <c r="K32" s="37">
        <f>G32/F32</f>
        <v>0.60036133694670279</v>
      </c>
      <c r="L32" s="67">
        <f>G32-C32</f>
        <v>-731.8</v>
      </c>
      <c r="M32" s="38">
        <f t="shared" si="2"/>
        <v>-0.2684913413560317</v>
      </c>
      <c r="N32" s="39" t="s">
        <v>88</v>
      </c>
      <c r="O32" s="39" t="s">
        <v>88</v>
      </c>
      <c r="P32" s="34" t="s">
        <v>88</v>
      </c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40"/>
      <c r="BP32" s="40"/>
      <c r="BQ32" s="40"/>
      <c r="BR32" s="40"/>
      <c r="BS32" s="40"/>
      <c r="BT32" s="40"/>
      <c r="BU32" s="40"/>
      <c r="BV32" s="40"/>
      <c r="BW32" s="40"/>
      <c r="BX32" s="40"/>
    </row>
    <row r="33" spans="1:76" ht="15.95" customHeight="1" x14ac:dyDescent="0.25">
      <c r="A33" s="23" t="s">
        <v>5</v>
      </c>
      <c r="B33" s="24" t="s">
        <v>66</v>
      </c>
      <c r="C33" s="60">
        <v>21.7</v>
      </c>
      <c r="D33" s="60">
        <v>50.8</v>
      </c>
      <c r="E33" s="60">
        <v>50.8</v>
      </c>
      <c r="F33" s="83">
        <v>30</v>
      </c>
      <c r="G33" s="83">
        <v>8.1999999999999993</v>
      </c>
      <c r="H33" s="5">
        <f t="shared" ref="H33:H36" si="33">G33/$G$8</f>
        <v>7.0891941661119229E-4</v>
      </c>
      <c r="I33" s="10">
        <f>G33-F33</f>
        <v>-21.8</v>
      </c>
      <c r="J33" s="2">
        <f t="shared" ref="J33" si="34">G33/E33</f>
        <v>0.16141732283464566</v>
      </c>
      <c r="K33" s="2">
        <f>G33/F33</f>
        <v>0.27333333333333332</v>
      </c>
      <c r="L33" s="68">
        <f t="shared" ref="L33" si="35">G33-C33</f>
        <v>-13.5</v>
      </c>
      <c r="M33" s="47">
        <f t="shared" si="2"/>
        <v>-0.62211981566820285</v>
      </c>
      <c r="P33" s="34" t="s">
        <v>88</v>
      </c>
    </row>
    <row r="34" spans="1:76" ht="15.95" customHeight="1" x14ac:dyDescent="0.25">
      <c r="A34" s="23" t="s">
        <v>6</v>
      </c>
      <c r="B34" s="24" t="s">
        <v>67</v>
      </c>
      <c r="C34" s="60">
        <v>0</v>
      </c>
      <c r="D34" s="60">
        <v>363.7</v>
      </c>
      <c r="E34" s="60">
        <v>363.7</v>
      </c>
      <c r="F34" s="83">
        <v>78.599999999999994</v>
      </c>
      <c r="G34" s="83">
        <v>52.4</v>
      </c>
      <c r="H34" s="5">
        <f t="shared" si="33"/>
        <v>4.5301679793203018E-3</v>
      </c>
      <c r="I34" s="10">
        <f>G34-F34</f>
        <v>-26.199999999999996</v>
      </c>
      <c r="J34" s="2">
        <f t="shared" ref="J34" si="36">G34/E34</f>
        <v>0.14407478691229034</v>
      </c>
      <c r="K34" s="2">
        <f t="shared" ref="K34:K38" si="37">G34/F34</f>
        <v>0.66666666666666674</v>
      </c>
      <c r="L34" s="68">
        <f t="shared" ref="L34" si="38">G34-C34</f>
        <v>52.4</v>
      </c>
      <c r="M34" s="47">
        <v>0</v>
      </c>
      <c r="P34" s="34" t="s">
        <v>88</v>
      </c>
    </row>
    <row r="35" spans="1:76" ht="15.95" customHeight="1" x14ac:dyDescent="0.25">
      <c r="A35" s="23" t="s">
        <v>7</v>
      </c>
      <c r="B35" s="24" t="s">
        <v>68</v>
      </c>
      <c r="C35" s="60">
        <v>2703.9</v>
      </c>
      <c r="D35" s="60">
        <v>4136.8999999999996</v>
      </c>
      <c r="E35" s="60">
        <v>5258.5</v>
      </c>
      <c r="F35" s="83">
        <v>3107.4</v>
      </c>
      <c r="G35" s="81">
        <v>1933.2</v>
      </c>
      <c r="H35" s="5">
        <f t="shared" si="33"/>
        <v>0.16713207514545816</v>
      </c>
      <c r="I35" s="10">
        <f>G35-F35</f>
        <v>-1174.2</v>
      </c>
      <c r="J35" s="2">
        <f>G35/E35</f>
        <v>0.36763335551963489</v>
      </c>
      <c r="K35" s="2">
        <f t="shared" si="37"/>
        <v>0.62212782390422861</v>
      </c>
      <c r="L35" s="68">
        <f>G35-C35</f>
        <v>-770.7</v>
      </c>
      <c r="M35" s="25">
        <f t="shared" si="2"/>
        <v>-0.28503273050038835</v>
      </c>
      <c r="P35" s="34" t="s">
        <v>88</v>
      </c>
    </row>
    <row r="36" spans="1:76" ht="33" customHeight="1" x14ac:dyDescent="0.25">
      <c r="A36" s="23" t="s">
        <v>8</v>
      </c>
      <c r="B36" s="24" t="s">
        <v>75</v>
      </c>
      <c r="C36" s="60">
        <v>0</v>
      </c>
      <c r="D36" s="60">
        <v>209.8</v>
      </c>
      <c r="E36" s="60">
        <v>209.8</v>
      </c>
      <c r="F36" s="83">
        <v>105</v>
      </c>
      <c r="G36" s="83">
        <v>0</v>
      </c>
      <c r="H36" s="5">
        <f t="shared" si="33"/>
        <v>0</v>
      </c>
      <c r="I36" s="12">
        <f>E36-D36</f>
        <v>0</v>
      </c>
      <c r="J36" s="2">
        <f>G36/E36</f>
        <v>0</v>
      </c>
      <c r="K36" s="2">
        <f t="shared" si="37"/>
        <v>0</v>
      </c>
      <c r="L36" s="68">
        <f t="shared" si="31"/>
        <v>0</v>
      </c>
      <c r="M36" s="25">
        <v>0</v>
      </c>
      <c r="P36" s="34" t="s">
        <v>88</v>
      </c>
    </row>
    <row r="37" spans="1:76" ht="45" hidden="1" customHeight="1" x14ac:dyDescent="0.25">
      <c r="A37" s="32"/>
      <c r="B37" s="33"/>
      <c r="C37" s="60"/>
      <c r="D37" s="60"/>
      <c r="E37" s="60"/>
      <c r="F37" s="83"/>
      <c r="G37" s="83"/>
      <c r="H37" s="35">
        <f t="shared" si="24"/>
        <v>291.5409660323856</v>
      </c>
      <c r="I37" s="9"/>
      <c r="J37" s="2" t="e">
        <f t="shared" ref="J37:J41" si="39">G37/E37</f>
        <v>#DIV/0!</v>
      </c>
      <c r="K37" s="2" t="e">
        <f>F37/E37-100%</f>
        <v>#DIV/0!</v>
      </c>
      <c r="L37" s="69"/>
      <c r="M37" s="25" t="e">
        <f t="shared" si="2"/>
        <v>#DIV/0!</v>
      </c>
      <c r="P37" s="34">
        <f t="shared" si="13"/>
        <v>0</v>
      </c>
    </row>
    <row r="38" spans="1:76" s="41" customFormat="1" ht="20.100000000000001" hidden="1" customHeight="1" x14ac:dyDescent="0.25">
      <c r="A38" s="27" t="s">
        <v>20</v>
      </c>
      <c r="B38" s="28" t="s">
        <v>36</v>
      </c>
      <c r="C38" s="58">
        <f>SUM(C39:C42)</f>
        <v>0</v>
      </c>
      <c r="D38" s="58">
        <f>SUM(D39:D42)</f>
        <v>0</v>
      </c>
      <c r="E38" s="58"/>
      <c r="F38" s="78"/>
      <c r="G38" s="78"/>
      <c r="H38" s="35">
        <f t="shared" si="24"/>
        <v>146.05939361453807</v>
      </c>
      <c r="I38" s="36">
        <f>G38-F38</f>
        <v>0</v>
      </c>
      <c r="J38" s="55" t="e">
        <f t="shared" si="39"/>
        <v>#DIV/0!</v>
      </c>
      <c r="K38" s="37" t="e">
        <f t="shared" si="37"/>
        <v>#DIV/0!</v>
      </c>
      <c r="L38" s="67">
        <f>G38-C38</f>
        <v>0</v>
      </c>
      <c r="M38" s="38">
        <v>0</v>
      </c>
      <c r="N38" s="39"/>
      <c r="O38" s="39"/>
      <c r="P38" s="34">
        <f t="shared" si="13"/>
        <v>0</v>
      </c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40"/>
      <c r="BP38" s="40"/>
      <c r="BQ38" s="40"/>
      <c r="BR38" s="40"/>
      <c r="BS38" s="40"/>
      <c r="BT38" s="40"/>
      <c r="BU38" s="40"/>
      <c r="BV38" s="40"/>
      <c r="BW38" s="40"/>
      <c r="BX38" s="40"/>
    </row>
    <row r="39" spans="1:76" ht="20.100000000000001" hidden="1" customHeight="1" x14ac:dyDescent="0.25">
      <c r="A39" s="30" t="s">
        <v>21</v>
      </c>
      <c r="B39" s="24" t="s">
        <v>50</v>
      </c>
      <c r="C39" s="60"/>
      <c r="D39" s="60"/>
      <c r="E39" s="60"/>
      <c r="F39" s="83"/>
      <c r="G39" s="83"/>
      <c r="H39" s="35">
        <f t="shared" si="24"/>
        <v>73.174800508347104</v>
      </c>
      <c r="I39" s="12">
        <f>E39-D39</f>
        <v>0</v>
      </c>
      <c r="J39" s="2" t="e">
        <f t="shared" si="39"/>
        <v>#DIV/0!</v>
      </c>
      <c r="K39" s="2" t="e">
        <f>F39/E39-100%</f>
        <v>#DIV/0!</v>
      </c>
      <c r="L39" s="68">
        <f t="shared" si="31"/>
        <v>0</v>
      </c>
      <c r="M39" s="25" t="e">
        <f t="shared" si="2"/>
        <v>#DIV/0!</v>
      </c>
      <c r="P39" s="34">
        <f t="shared" si="13"/>
        <v>0</v>
      </c>
    </row>
    <row r="40" spans="1:76" ht="20.100000000000001" hidden="1" customHeight="1" x14ac:dyDescent="0.25">
      <c r="A40" s="30" t="s">
        <v>22</v>
      </c>
      <c r="B40" s="24" t="s">
        <v>51</v>
      </c>
      <c r="C40" s="60"/>
      <c r="D40" s="60"/>
      <c r="E40" s="60"/>
      <c r="F40" s="83"/>
      <c r="G40" s="83"/>
      <c r="H40" s="35">
        <f t="shared" si="24"/>
        <v>36.657358497090847</v>
      </c>
      <c r="I40" s="12">
        <f>E40-D40</f>
        <v>0</v>
      </c>
      <c r="J40" s="2" t="e">
        <f t="shared" si="39"/>
        <v>#DIV/0!</v>
      </c>
      <c r="K40" s="2" t="e">
        <f>F40/E40-100%</f>
        <v>#DIV/0!</v>
      </c>
      <c r="L40" s="68">
        <f t="shared" si="31"/>
        <v>0</v>
      </c>
      <c r="M40" s="25" t="e">
        <f t="shared" si="2"/>
        <v>#DIV/0!</v>
      </c>
      <c r="P40" s="34">
        <f t="shared" si="13"/>
        <v>0</v>
      </c>
    </row>
    <row r="41" spans="1:76" ht="20.25" hidden="1" customHeight="1" x14ac:dyDescent="0.25">
      <c r="A41" s="23" t="s">
        <v>85</v>
      </c>
      <c r="B41" s="24" t="s">
        <v>74</v>
      </c>
      <c r="C41" s="60">
        <v>0</v>
      </c>
      <c r="D41" s="60">
        <v>0</v>
      </c>
      <c r="E41" s="60"/>
      <c r="F41" s="83"/>
      <c r="G41" s="83"/>
      <c r="H41" s="5">
        <f t="shared" si="24"/>
        <v>18.389992132723549</v>
      </c>
      <c r="I41" s="10">
        <f>G41-F41</f>
        <v>0</v>
      </c>
      <c r="J41" s="2" t="e">
        <f t="shared" si="39"/>
        <v>#DIV/0!</v>
      </c>
      <c r="K41" s="2" t="e">
        <f t="shared" ref="K41" si="40">G41/F41</f>
        <v>#DIV/0!</v>
      </c>
      <c r="L41" s="68">
        <f t="shared" si="31"/>
        <v>0</v>
      </c>
      <c r="M41" s="25">
        <v>0</v>
      </c>
      <c r="P41" s="34">
        <f t="shared" si="13"/>
        <v>0</v>
      </c>
    </row>
    <row r="42" spans="1:76" ht="19.5" hidden="1" customHeight="1" x14ac:dyDescent="0.25">
      <c r="A42" s="30" t="s">
        <v>23</v>
      </c>
      <c r="B42" s="24" t="s">
        <v>52</v>
      </c>
      <c r="C42" s="60"/>
      <c r="D42" s="60"/>
      <c r="E42" s="60"/>
      <c r="F42" s="83"/>
      <c r="G42" s="83"/>
      <c r="H42" s="35">
        <f t="shared" si="24"/>
        <v>9.2036414251009351</v>
      </c>
      <c r="I42" s="12">
        <f>E42-D42</f>
        <v>0</v>
      </c>
      <c r="J42" s="2" t="e">
        <f>E42/C42-100%</f>
        <v>#DIV/0!</v>
      </c>
      <c r="K42" s="2" t="e">
        <f>F42/E42-100%</f>
        <v>#DIV/0!</v>
      </c>
      <c r="L42" s="68">
        <f t="shared" si="31"/>
        <v>0</v>
      </c>
      <c r="M42" s="25" t="e">
        <f t="shared" si="2"/>
        <v>#DIV/0!</v>
      </c>
      <c r="P42" s="34">
        <f t="shared" si="13"/>
        <v>0</v>
      </c>
    </row>
    <row r="43" spans="1:76" ht="18" hidden="1" customHeight="1" x14ac:dyDescent="0.25">
      <c r="A43" s="32"/>
      <c r="B43" s="33"/>
      <c r="C43" s="60"/>
      <c r="D43" s="60"/>
      <c r="E43" s="60"/>
      <c r="F43" s="83"/>
      <c r="G43" s="83"/>
      <c r="H43" s="35">
        <f t="shared" si="24"/>
        <v>4.6018207125504684</v>
      </c>
      <c r="I43" s="12">
        <f>E43-D43</f>
        <v>0</v>
      </c>
      <c r="J43" s="2" t="e">
        <f>E43/C43-100%</f>
        <v>#DIV/0!</v>
      </c>
      <c r="K43" s="2" t="e">
        <f>F43/E43-100%</f>
        <v>#DIV/0!</v>
      </c>
      <c r="L43" s="68">
        <f t="shared" si="31"/>
        <v>0</v>
      </c>
      <c r="M43" s="25" t="e">
        <f t="shared" si="2"/>
        <v>#DIV/0!</v>
      </c>
      <c r="P43" s="34">
        <f t="shared" si="13"/>
        <v>0</v>
      </c>
    </row>
    <row r="44" spans="1:76" s="41" customFormat="1" ht="20.100000000000001" hidden="1" customHeight="1" x14ac:dyDescent="0.25">
      <c r="A44" s="27" t="s">
        <v>24</v>
      </c>
      <c r="B44" s="28" t="s">
        <v>37</v>
      </c>
      <c r="C44" s="58">
        <f>SUM(C45:C46)</f>
        <v>0</v>
      </c>
      <c r="D44" s="58">
        <f>SUM(D45:D46)</f>
        <v>0</v>
      </c>
      <c r="E44" s="58"/>
      <c r="F44" s="78"/>
      <c r="G44" s="78"/>
      <c r="H44" s="35">
        <f t="shared" si="24"/>
        <v>2.3009103562752338</v>
      </c>
      <c r="I44" s="36">
        <f>G44-F44</f>
        <v>0</v>
      </c>
      <c r="J44" s="37" t="s">
        <v>29</v>
      </c>
      <c r="K44" s="37" t="s">
        <v>29</v>
      </c>
      <c r="L44" s="67">
        <f>G44-C44</f>
        <v>0</v>
      </c>
      <c r="M44" s="38" t="e">
        <f>G44/C44-100%</f>
        <v>#DIV/0!</v>
      </c>
      <c r="N44" s="39"/>
      <c r="O44" s="39"/>
      <c r="P44" s="34">
        <f t="shared" si="13"/>
        <v>0</v>
      </c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40"/>
      <c r="BP44" s="40"/>
      <c r="BQ44" s="40"/>
      <c r="BR44" s="40"/>
      <c r="BS44" s="40"/>
      <c r="BT44" s="40"/>
      <c r="BU44" s="40"/>
      <c r="BV44" s="40"/>
      <c r="BW44" s="40"/>
      <c r="BX44" s="40"/>
    </row>
    <row r="45" spans="1:76" ht="20.100000000000001" hidden="1" customHeight="1" x14ac:dyDescent="0.25">
      <c r="A45" s="23" t="s">
        <v>9</v>
      </c>
      <c r="B45" s="24" t="s">
        <v>69</v>
      </c>
      <c r="C45" s="60">
        <v>0</v>
      </c>
      <c r="D45" s="60">
        <v>0</v>
      </c>
      <c r="E45" s="60"/>
      <c r="F45" s="83"/>
      <c r="G45" s="83"/>
      <c r="H45" s="35">
        <f t="shared" si="24"/>
        <v>1.1530487857593652</v>
      </c>
      <c r="I45" s="10">
        <f>G45-F45</f>
        <v>0</v>
      </c>
      <c r="J45" s="2" t="s">
        <v>29</v>
      </c>
      <c r="K45" s="2" t="s">
        <v>29</v>
      </c>
      <c r="L45" s="68">
        <f>G45-C45</f>
        <v>0</v>
      </c>
      <c r="M45" s="25" t="e">
        <f>G45/C45-100%</f>
        <v>#DIV/0!</v>
      </c>
      <c r="P45" s="34">
        <f t="shared" si="13"/>
        <v>0</v>
      </c>
    </row>
    <row r="46" spans="1:76" ht="30" hidden="1" customHeight="1" x14ac:dyDescent="0.25">
      <c r="A46" s="30" t="s">
        <v>53</v>
      </c>
      <c r="B46" s="24" t="s">
        <v>70</v>
      </c>
      <c r="C46" s="60"/>
      <c r="D46" s="60"/>
      <c r="E46" s="60"/>
      <c r="F46" s="83"/>
      <c r="G46" s="83"/>
      <c r="H46" s="35">
        <f t="shared" si="24"/>
        <v>0.57782119669055676</v>
      </c>
      <c r="I46" s="10">
        <f>G46-F46</f>
        <v>0</v>
      </c>
      <c r="J46" s="2" t="e">
        <f>G46/E46</f>
        <v>#DIV/0!</v>
      </c>
      <c r="K46" s="2" t="e">
        <f>G46/F46</f>
        <v>#DIV/0!</v>
      </c>
      <c r="L46" s="68">
        <f>G46-C46</f>
        <v>0</v>
      </c>
      <c r="M46" s="25" t="e">
        <f>G46/C46-100%</f>
        <v>#DIV/0!</v>
      </c>
      <c r="P46" s="34">
        <f t="shared" si="13"/>
        <v>0</v>
      </c>
    </row>
    <row r="47" spans="1:76" ht="45" hidden="1" customHeight="1" x14ac:dyDescent="0.25">
      <c r="A47" s="32"/>
      <c r="B47" s="33"/>
      <c r="C47" s="60"/>
      <c r="D47" s="60"/>
      <c r="E47" s="60"/>
      <c r="F47" s="83"/>
      <c r="G47" s="83"/>
      <c r="H47" s="35">
        <f t="shared" si="24"/>
        <v>0.29020740215615248</v>
      </c>
      <c r="I47" s="12">
        <f>E47-D47</f>
        <v>0</v>
      </c>
      <c r="J47" s="2" t="e">
        <f>E47/C47-100%</f>
        <v>#DIV/0!</v>
      </c>
      <c r="K47" s="2" t="e">
        <f>F47/E47-100%</f>
        <v>#DIV/0!</v>
      </c>
      <c r="L47" s="68">
        <f t="shared" si="31"/>
        <v>0</v>
      </c>
      <c r="M47" s="25" t="e">
        <f t="shared" si="2"/>
        <v>#DIV/0!</v>
      </c>
      <c r="P47" s="34">
        <f t="shared" si="13"/>
        <v>0</v>
      </c>
    </row>
    <row r="48" spans="1:76" s="41" customFormat="1" ht="18" customHeight="1" x14ac:dyDescent="0.25">
      <c r="A48" s="27" t="s">
        <v>25</v>
      </c>
      <c r="B48" s="28" t="s">
        <v>38</v>
      </c>
      <c r="C48" s="58">
        <f>SUM(C49:C52)</f>
        <v>1418.1999999999998</v>
      </c>
      <c r="D48" s="58">
        <f>SUM(D49:D52)</f>
        <v>3404.2</v>
      </c>
      <c r="E48" s="58">
        <f>SUM(E49:E52)</f>
        <v>3604.2</v>
      </c>
      <c r="F48" s="78">
        <f>SUM(F49:F52)</f>
        <v>1619.4</v>
      </c>
      <c r="G48" s="78">
        <f>SUM(G49:G52)</f>
        <v>1618.4</v>
      </c>
      <c r="H48" s="35">
        <f>SUM(H49:H50)</f>
        <v>0.13991648583457972</v>
      </c>
      <c r="I48" s="36">
        <f>G48-F48</f>
        <v>-1</v>
      </c>
      <c r="J48" s="37">
        <f>G48/E48</f>
        <v>0.44903168525609016</v>
      </c>
      <c r="K48" s="37">
        <f>G48/F48</f>
        <v>0.99938248734099044</v>
      </c>
      <c r="L48" s="67">
        <f t="shared" si="31"/>
        <v>200.20000000000027</v>
      </c>
      <c r="M48" s="38">
        <f t="shared" si="2"/>
        <v>0.14116485686080971</v>
      </c>
      <c r="N48" s="39" t="s">
        <v>88</v>
      </c>
      <c r="O48" s="39" t="s">
        <v>88</v>
      </c>
      <c r="P48" s="34" t="s">
        <v>88</v>
      </c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40"/>
      <c r="BP48" s="40"/>
      <c r="BQ48" s="40"/>
      <c r="BR48" s="40"/>
      <c r="BS48" s="40"/>
      <c r="BT48" s="40"/>
      <c r="BU48" s="40"/>
      <c r="BV48" s="40"/>
      <c r="BW48" s="40"/>
      <c r="BX48" s="40"/>
    </row>
    <row r="49" spans="1:76" ht="15.95" customHeight="1" x14ac:dyDescent="0.25">
      <c r="A49" s="30" t="s">
        <v>10</v>
      </c>
      <c r="B49" s="24" t="s">
        <v>71</v>
      </c>
      <c r="C49" s="60">
        <v>1402.6</v>
      </c>
      <c r="D49" s="60">
        <v>3404.2</v>
      </c>
      <c r="E49" s="64">
        <v>3404.2</v>
      </c>
      <c r="F49" s="83">
        <v>1419.4</v>
      </c>
      <c r="G49" s="83">
        <v>1418.4</v>
      </c>
      <c r="H49" s="5">
        <f t="shared" ref="H49:H52" si="41">G49/$G$8</f>
        <v>0.12262576835625795</v>
      </c>
      <c r="I49" s="10">
        <f>G49-F49</f>
        <v>-1</v>
      </c>
      <c r="J49" s="2">
        <f>G49/E49</f>
        <v>0.41666177075377481</v>
      </c>
      <c r="K49" s="2">
        <f>G49/F49</f>
        <v>0.99929547696209664</v>
      </c>
      <c r="L49" s="68">
        <f t="shared" ref="L49" si="42">G49-C49</f>
        <v>15.800000000000182</v>
      </c>
      <c r="M49" s="25">
        <f t="shared" si="2"/>
        <v>1.1264793954085306E-2</v>
      </c>
      <c r="P49" s="34" t="s">
        <v>88</v>
      </c>
    </row>
    <row r="50" spans="1:76" ht="15.95" customHeight="1" x14ac:dyDescent="0.25">
      <c r="A50" s="23" t="s">
        <v>11</v>
      </c>
      <c r="B50" s="24" t="s">
        <v>72</v>
      </c>
      <c r="C50" s="60">
        <v>15.6</v>
      </c>
      <c r="D50" s="60">
        <v>0</v>
      </c>
      <c r="E50" s="60">
        <v>200</v>
      </c>
      <c r="F50" s="83">
        <v>200</v>
      </c>
      <c r="G50" s="83">
        <v>200</v>
      </c>
      <c r="H50" s="5">
        <f t="shared" si="41"/>
        <v>1.7290717478321765E-2</v>
      </c>
      <c r="I50" s="10">
        <f>G50-F50</f>
        <v>0</v>
      </c>
      <c r="J50" s="2">
        <f>G50/E50</f>
        <v>1</v>
      </c>
      <c r="K50" s="2">
        <f>G50/F50</f>
        <v>1</v>
      </c>
      <c r="L50" s="68">
        <f t="shared" si="31"/>
        <v>184.4</v>
      </c>
      <c r="M50" s="25">
        <f t="shared" si="2"/>
        <v>11.820512820512821</v>
      </c>
      <c r="P50" s="34" t="s">
        <v>88</v>
      </c>
    </row>
    <row r="51" spans="1:76" ht="13.5" hidden="1" customHeight="1" x14ac:dyDescent="0.25">
      <c r="A51" s="30" t="s">
        <v>26</v>
      </c>
      <c r="B51" s="24" t="s">
        <v>43</v>
      </c>
      <c r="C51" s="60">
        <v>0</v>
      </c>
      <c r="D51" s="60">
        <v>0</v>
      </c>
      <c r="E51" s="60"/>
      <c r="F51" s="83"/>
      <c r="G51" s="83"/>
      <c r="H51" s="5">
        <f t="shared" si="41"/>
        <v>0</v>
      </c>
      <c r="I51" s="12">
        <f>E51-D51</f>
        <v>0</v>
      </c>
      <c r="J51" s="2" t="e">
        <f t="shared" ref="J51:J55" si="43">G51/E51</f>
        <v>#DIV/0!</v>
      </c>
      <c r="K51" s="2" t="e">
        <f t="shared" ref="K51" si="44">G51/F51</f>
        <v>#DIV/0!</v>
      </c>
      <c r="L51" s="68">
        <f t="shared" si="31"/>
        <v>0</v>
      </c>
      <c r="M51" s="25" t="e">
        <f t="shared" si="2"/>
        <v>#DIV/0!</v>
      </c>
      <c r="P51" s="34">
        <f t="shared" si="13"/>
        <v>0</v>
      </c>
    </row>
    <row r="52" spans="1:76" ht="13.5" hidden="1" customHeight="1" x14ac:dyDescent="0.25">
      <c r="A52" s="30" t="s">
        <v>54</v>
      </c>
      <c r="B52" s="24" t="s">
        <v>84</v>
      </c>
      <c r="C52" s="60">
        <v>0</v>
      </c>
      <c r="D52" s="60">
        <v>0</v>
      </c>
      <c r="E52" s="60">
        <v>0</v>
      </c>
      <c r="F52" s="83">
        <v>0</v>
      </c>
      <c r="G52" s="83">
        <v>0</v>
      </c>
      <c r="H52" s="5">
        <f t="shared" si="41"/>
        <v>0</v>
      </c>
      <c r="I52" s="12">
        <f>E52-D52</f>
        <v>0</v>
      </c>
      <c r="J52" s="2" t="e">
        <f t="shared" si="43"/>
        <v>#DIV/0!</v>
      </c>
      <c r="K52" s="2">
        <v>0</v>
      </c>
      <c r="L52" s="68">
        <f t="shared" si="31"/>
        <v>0</v>
      </c>
      <c r="M52" s="25">
        <v>0</v>
      </c>
      <c r="P52" s="34">
        <f t="shared" si="13"/>
        <v>0</v>
      </c>
    </row>
    <row r="53" spans="1:76" ht="12" hidden="1" customHeight="1" x14ac:dyDescent="0.25">
      <c r="A53" s="30"/>
      <c r="B53" s="24"/>
      <c r="C53" s="60"/>
      <c r="D53" s="60"/>
      <c r="E53" s="60"/>
      <c r="F53" s="83"/>
      <c r="G53" s="83"/>
      <c r="H53" s="35">
        <f t="shared" si="24"/>
        <v>5.1872152434965287E-3</v>
      </c>
      <c r="I53" s="12">
        <f>E53-D53</f>
        <v>0</v>
      </c>
      <c r="J53" s="2" t="e">
        <f t="shared" si="43"/>
        <v>#DIV/0!</v>
      </c>
      <c r="K53" s="2" t="e">
        <f>F53/E53-100%</f>
        <v>#DIV/0!</v>
      </c>
      <c r="L53" s="68">
        <f t="shared" si="31"/>
        <v>0</v>
      </c>
      <c r="M53" s="25" t="e">
        <f t="shared" si="2"/>
        <v>#DIV/0!</v>
      </c>
      <c r="P53" s="34">
        <f t="shared" si="13"/>
        <v>0</v>
      </c>
    </row>
    <row r="54" spans="1:76" s="41" customFormat="1" ht="25.5" customHeight="1" x14ac:dyDescent="0.25">
      <c r="A54" s="27" t="s">
        <v>27</v>
      </c>
      <c r="B54" s="28" t="s">
        <v>39</v>
      </c>
      <c r="C54" s="58">
        <f t="shared" ref="C54:G54" si="45">C55</f>
        <v>0</v>
      </c>
      <c r="D54" s="58">
        <f t="shared" si="45"/>
        <v>0</v>
      </c>
      <c r="E54" s="58">
        <f t="shared" si="45"/>
        <v>30</v>
      </c>
      <c r="F54" s="78">
        <f t="shared" si="45"/>
        <v>30</v>
      </c>
      <c r="G54" s="78">
        <f t="shared" si="45"/>
        <v>30</v>
      </c>
      <c r="H54" s="35">
        <f>SUM(H55)</f>
        <v>2.5936076217482644E-3</v>
      </c>
      <c r="I54" s="36">
        <f>G54-F54</f>
        <v>0</v>
      </c>
      <c r="J54" s="72">
        <f t="shared" si="43"/>
        <v>1</v>
      </c>
      <c r="K54" s="37">
        <f t="shared" ref="K54:K55" si="46">G54/F54</f>
        <v>1</v>
      </c>
      <c r="L54" s="67">
        <f t="shared" ref="L54" si="47">G54-C54</f>
        <v>30</v>
      </c>
      <c r="M54" s="38">
        <v>1</v>
      </c>
      <c r="N54" s="39"/>
      <c r="O54" s="39"/>
      <c r="P54" s="34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40"/>
      <c r="BP54" s="40"/>
      <c r="BQ54" s="40"/>
      <c r="BR54" s="40"/>
      <c r="BS54" s="40"/>
      <c r="BT54" s="40"/>
      <c r="BU54" s="40"/>
      <c r="BV54" s="40"/>
      <c r="BW54" s="40"/>
      <c r="BX54" s="40"/>
    </row>
    <row r="55" spans="1:76" ht="15.75" customHeight="1" x14ac:dyDescent="0.25">
      <c r="A55" s="23" t="s">
        <v>12</v>
      </c>
      <c r="B55" s="24" t="s">
        <v>73</v>
      </c>
      <c r="C55" s="60">
        <v>0</v>
      </c>
      <c r="D55" s="60">
        <v>0</v>
      </c>
      <c r="E55" s="60">
        <v>30</v>
      </c>
      <c r="F55" s="83">
        <v>30</v>
      </c>
      <c r="G55" s="83">
        <v>30</v>
      </c>
      <c r="H55" s="5">
        <f>G55/$G$8</f>
        <v>2.5936076217482644E-3</v>
      </c>
      <c r="I55" s="10">
        <f>G55-F55</f>
        <v>0</v>
      </c>
      <c r="J55" s="2">
        <f t="shared" si="43"/>
        <v>1</v>
      </c>
      <c r="K55" s="2">
        <f t="shared" si="46"/>
        <v>1</v>
      </c>
      <c r="L55" s="68">
        <f t="shared" ref="L55" si="48">G55-C55</f>
        <v>30</v>
      </c>
      <c r="M55" s="25">
        <v>1</v>
      </c>
    </row>
    <row r="56" spans="1:76" ht="15.95" customHeight="1" x14ac:dyDescent="0.25"/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8" type="noConversion"/>
  <pageMargins left="0.47244094488188981" right="0.11811023622047245" top="0.16" bottom="0.11811023622047245" header="0.11811023622047245" footer="0.11811023622047245"/>
  <pageSetup paperSize="9" scale="66" orientation="landscape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Табл.1 РПр</vt:lpstr>
      <vt:lpstr>Лист1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Грабарчук Елена Николаевна</cp:lastModifiedBy>
  <cp:lastPrinted>2022-07-15T06:10:39Z</cp:lastPrinted>
  <dcterms:created xsi:type="dcterms:W3CDTF">2013-01-22T05:32:31Z</dcterms:created>
  <dcterms:modified xsi:type="dcterms:W3CDTF">2022-07-15T06:15:37Z</dcterms:modified>
</cp:coreProperties>
</file>