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10" windowWidth="21840" windowHeight="9000"/>
  </bookViews>
  <sheets>
    <sheet name="Табл.1 РПр" sheetId="2" r:id="rId1"/>
    <sheet name="Лист1" sheetId="3" r:id="rId2"/>
  </sheets>
  <definedNames>
    <definedName name="_xlnm.Print_Area" localSheetId="0">'Табл.1 РПр'!$A$1:$M$54</definedName>
  </definedNames>
  <calcPr calcId="144525"/>
</workbook>
</file>

<file path=xl/calcChain.xml><?xml version="1.0" encoding="utf-8"?>
<calcChain xmlns="http://schemas.openxmlformats.org/spreadsheetml/2006/main">
  <c r="M34" i="2" l="1"/>
  <c r="M25" i="2"/>
  <c r="M26" i="2"/>
  <c r="M27" i="2"/>
  <c r="M28" i="2"/>
  <c r="M15" i="2"/>
  <c r="K50" i="2"/>
  <c r="K51" i="2"/>
  <c r="K52" i="2"/>
  <c r="I35" i="2"/>
  <c r="I29" i="2"/>
  <c r="F19" i="2"/>
  <c r="F21" i="2"/>
  <c r="F25" i="2"/>
  <c r="F31" i="2"/>
  <c r="F37" i="2"/>
  <c r="F43" i="2"/>
  <c r="F47" i="2"/>
  <c r="F53" i="2"/>
  <c r="C53" i="2" l="1"/>
  <c r="C47" i="2"/>
  <c r="C43" i="2"/>
  <c r="C37" i="2"/>
  <c r="C31" i="2"/>
  <c r="C25" i="2"/>
  <c r="C21" i="2"/>
  <c r="C19" i="2"/>
  <c r="C10" i="2"/>
  <c r="C8" i="2" l="1"/>
  <c r="M50" i="2"/>
  <c r="M52" i="2"/>
  <c r="M36" i="2"/>
  <c r="M38" i="2"/>
  <c r="M39" i="2"/>
  <c r="M32" i="2"/>
  <c r="M22" i="2"/>
  <c r="K38" i="2"/>
  <c r="K39" i="2"/>
  <c r="K36" i="2"/>
  <c r="J50" i="2"/>
  <c r="J51" i="2"/>
  <c r="J52" i="2"/>
  <c r="J54" i="2"/>
  <c r="J36" i="2"/>
  <c r="J38" i="2"/>
  <c r="J39" i="2"/>
  <c r="J40" i="2"/>
  <c r="E10" i="2"/>
  <c r="M49" i="2" l="1"/>
  <c r="M17" i="2"/>
  <c r="K34" i="2"/>
  <c r="K35" i="2"/>
  <c r="K26" i="2"/>
  <c r="K27" i="2"/>
  <c r="K28" i="2"/>
  <c r="K22" i="2"/>
  <c r="K23" i="2"/>
  <c r="J49" i="2"/>
  <c r="G31" i="2" l="1"/>
  <c r="M18" i="2" l="1"/>
  <c r="M20" i="2"/>
  <c r="M24" i="2"/>
  <c r="K49" i="2"/>
  <c r="M48" i="2" l="1"/>
  <c r="I23" i="2"/>
  <c r="J29" i="2" l="1"/>
  <c r="D47" i="2"/>
  <c r="K32" i="2"/>
  <c r="J45" i="2"/>
  <c r="K45" i="2"/>
  <c r="M45" i="2"/>
  <c r="M44" i="2"/>
  <c r="F10" i="2"/>
  <c r="D10" i="2"/>
  <c r="D25" i="2" l="1"/>
  <c r="E25" i="2"/>
  <c r="G25" i="2"/>
  <c r="D43" i="2"/>
  <c r="D31" i="2"/>
  <c r="D53" i="2"/>
  <c r="L26" i="2"/>
  <c r="J28" i="2"/>
  <c r="I26" i="2"/>
  <c r="K16" i="2"/>
  <c r="L16" i="2"/>
  <c r="L15" i="2"/>
  <c r="J16" i="2"/>
  <c r="J27" i="2"/>
  <c r="J24" i="2"/>
  <c r="K24" i="2"/>
  <c r="L24" i="2"/>
  <c r="L45" i="2"/>
  <c r="J35" i="2"/>
  <c r="K25" i="2" l="1"/>
  <c r="L54" i="2"/>
  <c r="L48" i="2"/>
  <c r="K48" i="2"/>
  <c r="J48" i="2"/>
  <c r="L12" i="2"/>
  <c r="K12" i="2"/>
  <c r="J12" i="2"/>
  <c r="I12" i="2"/>
  <c r="I13" i="2"/>
  <c r="I14" i="2"/>
  <c r="I15" i="2"/>
  <c r="I16" i="2"/>
  <c r="L40" i="2"/>
  <c r="L32" i="2"/>
  <c r="J32" i="2"/>
  <c r="L27" i="2"/>
  <c r="L23" i="2"/>
  <c r="J23" i="2"/>
  <c r="M13" i="2"/>
  <c r="L13" i="2"/>
  <c r="K13" i="2"/>
  <c r="J13" i="2"/>
  <c r="L33" i="2"/>
  <c r="J33" i="2"/>
  <c r="I27" i="2"/>
  <c r="I20" i="2"/>
  <c r="J25" i="2" l="1"/>
  <c r="L25" i="2"/>
  <c r="I25" i="2"/>
  <c r="L28" i="2"/>
  <c r="L20" i="2"/>
  <c r="K20" i="2"/>
  <c r="J20" i="2"/>
  <c r="I28" i="2"/>
  <c r="I54" i="2" l="1"/>
  <c r="G53" i="2"/>
  <c r="J53" i="2" s="1"/>
  <c r="E53" i="2"/>
  <c r="L52" i="2"/>
  <c r="I52" i="2"/>
  <c r="L51" i="2"/>
  <c r="I51" i="2"/>
  <c r="L50" i="2"/>
  <c r="I50" i="2"/>
  <c r="L49" i="2"/>
  <c r="I49" i="2"/>
  <c r="I48" i="2"/>
  <c r="G47" i="2"/>
  <c r="M47" i="2" s="1"/>
  <c r="E47" i="2"/>
  <c r="M46" i="2"/>
  <c r="L46" i="2"/>
  <c r="K46" i="2"/>
  <c r="J46" i="2"/>
  <c r="I46" i="2"/>
  <c r="I45" i="2"/>
  <c r="L44" i="2"/>
  <c r="I44" i="2"/>
  <c r="G43" i="2"/>
  <c r="E43" i="2"/>
  <c r="M42" i="2"/>
  <c r="L42" i="2"/>
  <c r="K42" i="2"/>
  <c r="J42" i="2"/>
  <c r="I42" i="2"/>
  <c r="M41" i="2"/>
  <c r="L41" i="2"/>
  <c r="K41" i="2"/>
  <c r="J41" i="2"/>
  <c r="I41" i="2"/>
  <c r="I40" i="2"/>
  <c r="L39" i="2"/>
  <c r="I39" i="2"/>
  <c r="L38" i="2"/>
  <c r="I38" i="2"/>
  <c r="G37" i="2"/>
  <c r="E37" i="2"/>
  <c r="D37" i="2"/>
  <c r="L35" i="2"/>
  <c r="L34" i="2"/>
  <c r="J34" i="2"/>
  <c r="I34" i="2"/>
  <c r="I33" i="2"/>
  <c r="I32" i="2"/>
  <c r="E31" i="2"/>
  <c r="M30" i="2"/>
  <c r="L30" i="2"/>
  <c r="K30" i="2"/>
  <c r="J30" i="2"/>
  <c r="I30" i="2"/>
  <c r="L29" i="2"/>
  <c r="I24" i="2"/>
  <c r="L22" i="2"/>
  <c r="I22" i="2"/>
  <c r="G21" i="2"/>
  <c r="E21" i="2"/>
  <c r="D21" i="2"/>
  <c r="G19" i="2"/>
  <c r="M19" i="2" s="1"/>
  <c r="E19" i="2"/>
  <c r="D19" i="2"/>
  <c r="L18" i="2"/>
  <c r="K18" i="2"/>
  <c r="J18" i="2"/>
  <c r="I18" i="2"/>
  <c r="L17" i="2"/>
  <c r="K17" i="2"/>
  <c r="J17" i="2"/>
  <c r="I17" i="2"/>
  <c r="M14" i="2"/>
  <c r="L14" i="2"/>
  <c r="K14" i="2"/>
  <c r="J14" i="2"/>
  <c r="M11" i="2"/>
  <c r="L11" i="2"/>
  <c r="K11" i="2"/>
  <c r="J11" i="2"/>
  <c r="I11" i="2"/>
  <c r="G10" i="2"/>
  <c r="J37" i="2" l="1"/>
  <c r="K21" i="2"/>
  <c r="M21" i="2"/>
  <c r="F8" i="2"/>
  <c r="M43" i="2"/>
  <c r="D8" i="2"/>
  <c r="L37" i="2"/>
  <c r="L53" i="2"/>
  <c r="K19" i="2"/>
  <c r="J19" i="2"/>
  <c r="L19" i="2"/>
  <c r="I53" i="2"/>
  <c r="L47" i="2"/>
  <c r="I47" i="2"/>
  <c r="G8" i="2"/>
  <c r="H11" i="2" s="1"/>
  <c r="I19" i="2"/>
  <c r="J10" i="2"/>
  <c r="M10" i="2"/>
  <c r="L10" i="2" s="1"/>
  <c r="I10" i="2"/>
  <c r="M31" i="2"/>
  <c r="L21" i="2"/>
  <c r="J21" i="2"/>
  <c r="L31" i="2"/>
  <c r="K47" i="2"/>
  <c r="J47" i="2" s="1"/>
  <c r="I21" i="2"/>
  <c r="K31" i="2"/>
  <c r="K10" i="2"/>
  <c r="I31" i="2"/>
  <c r="L43" i="2"/>
  <c r="I43" i="2"/>
  <c r="E8" i="2"/>
  <c r="J31" i="2"/>
  <c r="J8" i="2" l="1"/>
  <c r="H26" i="2"/>
  <c r="H33" i="2"/>
  <c r="H44" i="2"/>
  <c r="H36" i="2"/>
  <c r="H12" i="2"/>
  <c r="H14" i="2"/>
  <c r="H20" i="2"/>
  <c r="H19" i="2" s="1"/>
  <c r="H13" i="2"/>
  <c r="H22" i="2"/>
  <c r="H30" i="2"/>
  <c r="H27" i="2"/>
  <c r="H35" i="2"/>
  <c r="H39" i="2"/>
  <c r="H18" i="2"/>
  <c r="H29" i="2"/>
  <c r="H46" i="2"/>
  <c r="M8" i="2"/>
  <c r="H48" i="2"/>
  <c r="H16" i="2"/>
  <c r="H34" i="2"/>
  <c r="H54" i="2"/>
  <c r="H53" i="2" s="1"/>
  <c r="H42" i="2"/>
  <c r="H52" i="2"/>
  <c r="H51" i="2"/>
  <c r="H28" i="2"/>
  <c r="H24" i="2"/>
  <c r="H49" i="2"/>
  <c r="H38" i="2"/>
  <c r="H50" i="2"/>
  <c r="H40" i="2"/>
  <c r="H15" i="2"/>
  <c r="H41" i="2"/>
  <c r="H17" i="2"/>
  <c r="H32" i="2"/>
  <c r="H23" i="2"/>
  <c r="H45" i="2"/>
  <c r="I8" i="2"/>
  <c r="K8" i="2"/>
  <c r="I37" i="2"/>
  <c r="L8" i="2"/>
  <c r="H25" i="2" l="1"/>
  <c r="H21" i="2"/>
  <c r="H10" i="2"/>
  <c r="H31" i="2"/>
  <c r="H37" i="2"/>
  <c r="H47" i="2"/>
  <c r="H43" i="2"/>
  <c r="H8" i="2" l="1"/>
</calcChain>
</file>

<file path=xl/sharedStrings.xml><?xml version="1.0" encoding="utf-8"?>
<sst xmlns="http://schemas.openxmlformats.org/spreadsheetml/2006/main" count="121" uniqueCount="98">
  <si>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</si>
  <si>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</si>
  <si>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</si>
  <si>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</si>
  <si>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</si>
  <si>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Обеспечение пожарной безопасности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</si>
  <si>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</si>
  <si>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</si>
  <si>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</si>
  <si>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</si>
  <si>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</si>
  <si>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</si>
  <si>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</si>
  <si>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</si>
  <si>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</si>
  <si>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</si>
  <si>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</si>
  <si>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</si>
  <si>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</si>
  <si>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</si>
  <si>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</si>
  <si>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</si>
  <si>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</si>
  <si>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</si>
  <si>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</si>
  <si>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</si>
  <si>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</si>
  <si>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Охрана семьи и детства</t>
  </si>
  <si>
    <t>Физическая культура и спорт</t>
  </si>
  <si>
    <t>Доля в сумме расходов, %</t>
  </si>
  <si>
    <t>-</t>
  </si>
  <si>
    <t>Раздел, подраздел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</si>
  <si>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</si>
  <si>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</si>
  <si>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</si>
  <si>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</si>
  <si>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</si>
  <si>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</si>
  <si>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</si>
  <si>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</si>
  <si>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11 00</t>
  </si>
  <si>
    <t>СРАВНИТЕЛЬНАЯ ТАБЛИЦА ПО РАСХОДАМ БЮДЖЕТА В РАЗРЕЗЕ РАЗДЕЛОВ, ПОДРАЗДЕЛОВ</t>
  </si>
  <si>
    <t>Мобилизация и вневойсковая подготовка</t>
  </si>
  <si>
    <t>темп прироста</t>
  </si>
  <si>
    <t>1004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</si>
  <si>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</si>
  <si>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</si>
  <si>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</si>
  <si>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</si>
  <si>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Обеспечение проведения выборов и референдумов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</si>
  <si>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</si>
  <si>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</si>
  <si>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</si>
  <si>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</si>
  <si>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</si>
  <si>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Другие вопросы в области социальной политики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</si>
  <si>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</si>
  <si>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</si>
  <si>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(тыс.рублей)</t>
  </si>
  <si>
    <t>01 02</t>
  </si>
  <si>
    <t>01 04</t>
  </si>
  <si>
    <t>01 06</t>
  </si>
  <si>
    <t>01 13</t>
  </si>
  <si>
    <t>02 03</t>
  </si>
  <si>
    <t>03 09</t>
  </si>
  <si>
    <t>03 10</t>
  </si>
  <si>
    <t>04 08</t>
  </si>
  <si>
    <t>05 01</t>
  </si>
  <si>
    <t>05 02</t>
  </si>
  <si>
    <t>05 03</t>
  </si>
  <si>
    <t>08 01</t>
  </si>
  <si>
    <t>08 04</t>
  </si>
  <si>
    <t>10 01</t>
  </si>
  <si>
    <t>10 03</t>
  </si>
  <si>
    <t>11 01</t>
  </si>
  <si>
    <t>07 07</t>
  </si>
  <si>
    <t>05 05</t>
  </si>
  <si>
    <t>01 11</t>
  </si>
  <si>
    <t>01 07</t>
  </si>
  <si>
    <t>01 03</t>
  </si>
  <si>
    <t>04 09</t>
  </si>
  <si>
    <t>04 05</t>
  </si>
  <si>
    <t>Сельское хозяйство и рыболовство</t>
  </si>
  <si>
    <t>04 12</t>
  </si>
  <si>
    <t>Другие вопросы в области национальной экономики</t>
  </si>
  <si>
    <t>10 06</t>
  </si>
  <si>
    <t>Молодежная политика</t>
  </si>
  <si>
    <t>ПРИЛОЖЕНИЕ № 2 к заключению по отчету об исполнении бюджета МО "Хорей-Верский сельсовет" НАО за первый квартал 2020 года</t>
  </si>
  <si>
    <t>Кассовое исполнение за 1 квартал 2019 года</t>
  </si>
  <si>
    <t>Бюджетные назначения на 2020 год (Реш.от 27.12.2019 №1)</t>
  </si>
  <si>
    <t>Уточненные бюджетные назначения на 2020 год (ф.0503117)</t>
  </si>
  <si>
    <t>Уточненный план  на 1 квартал 2020 года (ф.0503117)</t>
  </si>
  <si>
    <t>Кассовое исполнение за 1 квартал 2020 года (ф.0503117)</t>
  </si>
  <si>
    <t xml:space="preserve">Отклонение  показателей  исполнения бюджета за 1 квартал 2020 года относительно уточненных бюджетных назначений на 1 квартал 2020 года, тыс.руб.  </t>
  </si>
  <si>
    <t>Исполнение бюджета за 1 квартал 2020 года относительно уточненных бюджетных назначений</t>
  </si>
  <si>
    <t>на 2020 год, %</t>
  </si>
  <si>
    <t>на 1 квартал 2020 года, %</t>
  </si>
  <si>
    <t>Отклонение показателей исполнения бюджета за 1 квартал 2020 года относительно 1 квартала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</si>
</sst>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-* #,##0.0_р_._-;\-* #,##0.0_р_._-;_-* &quot;-&quot;??_р_._-;_-@_-"/>
    <numFmt numFmtId="165" formatCode="0.0%"/>
    <numFmt numFmtId="166" formatCode="#,##0.0"/>
    <numFmt numFmtId="167" formatCode="#,##0.0_ ;\-#,##0.0\ "/>
    <numFmt numFmtId="168" formatCode="#,##0.0_р_.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0" fillId="0" borderId="0" xfId="0" applyAlignment="1">
      <alignment horizontal="center"/>
    </xf>
    <xf numFmtId="164" fontId="2" fillId="0" borderId="1" xfId="2" applyNumberFormat="1" applyFont="1" applyBorder="1" applyAlignment="1">
      <alignment horizontal="center" vertical="center"/>
    </xf>
    <xf numFmtId="164" fontId="2" fillId="0" borderId="1" xfId="2" applyNumberFormat="1" applyFont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166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2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2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Border="1" applyAlignment="1">
      <alignment horizontal="center" vertical="center"/>
    </xf>
    <xf numFmtId="167" fontId="2" fillId="3" borderId="1" xfId="0" applyNumberFormat="1" applyFont="1" applyFill="1" applyBorder="1" applyAlignment="1">
      <alignment horizontal="center" vertical="center"/>
    </xf>
    <xf numFmtId="164" fontId="2" fillId="4" borderId="1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12" fillId="0" borderId="0" xfId="0" applyFont="1"/>
    <xf numFmtId="164" fontId="2" fillId="5" borderId="1" xfId="2" applyNumberFormat="1" applyFont="1" applyFill="1" applyBorder="1" applyAlignment="1" applyProtection="1">
      <alignment horizontal="center" vertical="center"/>
      <protection locked="0"/>
    </xf>
    <xf numFmtId="164" fontId="2" fillId="5" borderId="1" xfId="2" applyNumberFormat="1" applyFont="1" applyFill="1" applyBorder="1" applyAlignment="1" applyProtection="1">
      <alignment horizontal="center" vertical="center" wrapText="1"/>
      <protection locked="0"/>
    </xf>
    <xf numFmtId="166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165" fontId="2" fillId="5" borderId="1" xfId="1" applyNumberFormat="1" applyFont="1" applyFill="1" applyBorder="1" applyAlignment="1" applyProtection="1">
      <alignment horizontal="center" vertical="center"/>
      <protection locked="0"/>
    </xf>
    <xf numFmtId="165" fontId="2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64" fontId="2" fillId="4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164" fontId="14" fillId="6" borderId="1" xfId="2" applyNumberFormat="1" applyFont="1" applyFill="1" applyBorder="1" applyAlignment="1">
      <alignment horizontal="center" vertical="center"/>
    </xf>
    <xf numFmtId="165" fontId="14" fillId="6" borderId="1" xfId="0" applyNumberFormat="1" applyFont="1" applyFill="1" applyBorder="1" applyAlignment="1">
      <alignment horizontal="center" vertical="center" wrapText="1"/>
    </xf>
    <xf numFmtId="166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7" fontId="14" fillId="6" borderId="1" xfId="0" applyNumberFormat="1" applyFont="1" applyFill="1" applyBorder="1" applyAlignment="1">
      <alignment horizontal="center" vertical="center"/>
    </xf>
    <xf numFmtId="165" fontId="14" fillId="6" borderId="1" xfId="0" applyNumberFormat="1" applyFont="1" applyFill="1" applyBorder="1" applyAlignment="1">
      <alignment horizontal="center" vertical="center"/>
    </xf>
    <xf numFmtId="0" fontId="13" fillId="4" borderId="0" xfId="0" applyFont="1" applyFill="1" applyBorder="1"/>
    <xf numFmtId="0" fontId="13" fillId="6" borderId="0" xfId="0" applyFont="1" applyFill="1" applyBorder="1"/>
    <xf numFmtId="0" fontId="13" fillId="6" borderId="0" xfId="0" applyFont="1" applyFill="1"/>
    <xf numFmtId="0" fontId="13" fillId="3" borderId="0" xfId="0" applyFont="1" applyFill="1" applyBorder="1"/>
    <xf numFmtId="0" fontId="13" fillId="3" borderId="0" xfId="0" applyFont="1" applyFill="1"/>
    <xf numFmtId="0" fontId="13" fillId="2" borderId="0" xfId="0" applyFont="1" applyFill="1"/>
    <xf numFmtId="0" fontId="7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164" fontId="7" fillId="4" borderId="1" xfId="2" applyNumberFormat="1" applyFont="1" applyFill="1" applyBorder="1" applyAlignment="1" applyProtection="1">
      <alignment horizontal="center" vertical="center"/>
      <protection locked="0"/>
    </xf>
    <xf numFmtId="165" fontId="2" fillId="7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horizontal="center"/>
    </xf>
    <xf numFmtId="164" fontId="14" fillId="4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5"/>
  <sheetViews>
    <sheetView tabSelected="1" view="pageBreakPreview" zoomScale="90" zoomScaleNormal="110" zoomScaleSheetLayoutView="90" workbookViewId="0">
      <selection activeCell="M47" sqref="M47"/>
    </sheetView>
  </sheetViews>
  <sheetFormatPr defaultRowHeight="15" x14ac:dyDescent="0.25"/>
  <cols>
    <col min="1" max="1" width="43.7109375" customWidth="1"/>
    <col min="2" max="2" width="10.140625" customWidth="1"/>
    <col min="3" max="3" width="12" customWidth="1"/>
    <col min="4" max="4" width="12.28515625" customWidth="1"/>
    <col min="5" max="5" width="13" customWidth="1"/>
    <col min="6" max="7" width="12.140625" customWidth="1"/>
    <col min="8" max="8" width="10" customWidth="1"/>
    <col min="9" max="9" width="21" customWidth="1"/>
    <col min="10" max="10" width="10.7109375" customWidth="1"/>
    <col min="11" max="11" width="13" customWidth="1"/>
    <col min="12" max="12" width="15.5703125" style="4" customWidth="1"/>
    <col min="13" max="13" width="14.140625" customWidth="1"/>
    <col min="14" max="14" width="12.5703125" style="46" customWidth="1"/>
    <col min="15" max="66" width="9.140625" style="46" customWidth="1"/>
    <col min="67" max="76" width="9.140625" style="11" customWidth="1"/>
    <col min="77" max="80" width="9.140625" style="3" customWidth="1"/>
  </cols>
  <sheetData>
    <row r="1" spans="1:80" ht="47.25" customHeight="1" x14ac:dyDescent="0.25">
      <c r="C1" s="22"/>
      <c r="K1" s="75" t="s">
        <v>87</v>
      </c>
      <c r="L1" s="75"/>
      <c r="M1" s="75"/>
    </row>
    <row r="2" spans="1:80" ht="23.25" hidden="1" customHeigh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80" ht="6" customHeight="1" x14ac:dyDescent="0.25">
      <c r="K3" s="21"/>
      <c r="L3" s="21"/>
      <c r="M3" s="21"/>
    </row>
    <row r="4" spans="1:80" ht="20.25" customHeight="1" x14ac:dyDescent="0.25">
      <c r="A4" s="78" t="s">
        <v>41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80" ht="1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79" t="s">
        <v>58</v>
      </c>
      <c r="M5" s="79"/>
    </row>
    <row r="6" spans="1:80" ht="62.25" customHeight="1" x14ac:dyDescent="0.25">
      <c r="A6" s="80"/>
      <c r="B6" s="72" t="s">
        <v>31</v>
      </c>
      <c r="C6" s="72" t="s">
        <v>88</v>
      </c>
      <c r="D6" s="76" t="s">
        <v>89</v>
      </c>
      <c r="E6" s="76" t="s">
        <v>90</v>
      </c>
      <c r="F6" s="72" t="s">
        <v>91</v>
      </c>
      <c r="G6" s="77" t="s">
        <v>92</v>
      </c>
      <c r="H6" s="77" t="s">
        <v>29</v>
      </c>
      <c r="I6" s="74" t="s">
        <v>93</v>
      </c>
      <c r="J6" s="74" t="s">
        <v>94</v>
      </c>
      <c r="K6" s="74"/>
      <c r="L6" s="73" t="s">
        <v>97</v>
      </c>
      <c r="M6" s="73"/>
    </row>
    <row r="7" spans="1:80" ht="45.75" customHeight="1" x14ac:dyDescent="0.25">
      <c r="A7" s="80"/>
      <c r="B7" s="72"/>
      <c r="C7" s="72"/>
      <c r="D7" s="76"/>
      <c r="E7" s="76"/>
      <c r="F7" s="72"/>
      <c r="G7" s="77"/>
      <c r="H7" s="77"/>
      <c r="I7" s="74"/>
      <c r="J7" s="64" t="s">
        <v>95</v>
      </c>
      <c r="K7" s="65" t="s">
        <v>96</v>
      </c>
      <c r="L7" s="69" t="s">
        <v>14</v>
      </c>
      <c r="M7" s="69" t="s">
        <v>43</v>
      </c>
    </row>
    <row r="8" spans="1:80" x14ac:dyDescent="0.25">
      <c r="A8" s="28" t="s">
        <v>0</v>
      </c>
      <c r="B8" s="28"/>
      <c r="C8" s="23">
        <f t="shared" ref="C8" si="0">C10+C19+C21+C25+C31+C37+C43+C47+C53</f>
        <v>4356.5</v>
      </c>
      <c r="D8" s="23">
        <f>D10+D19+D21+D25+D31+D37+D43+D47+D53</f>
        <v>27461.1</v>
      </c>
      <c r="E8" s="23">
        <f t="shared" ref="E8:H8" si="1">E10+E19+E21+E25+E31+E37+E43+E47+E53</f>
        <v>38696.799999999996</v>
      </c>
      <c r="F8" s="23">
        <f>F10+F19+F21+F25+F31+F37+F43+F47+F53</f>
        <v>15302.8</v>
      </c>
      <c r="G8" s="23">
        <f t="shared" si="1"/>
        <v>4226.5</v>
      </c>
      <c r="H8" s="29">
        <f t="shared" si="1"/>
        <v>1</v>
      </c>
      <c r="I8" s="25">
        <f>G8-F8</f>
        <v>-11076.3</v>
      </c>
      <c r="J8" s="26">
        <f>G8/E8</f>
        <v>0.10922091749188564</v>
      </c>
      <c r="K8" s="26">
        <f>G8/F8</f>
        <v>0.27619128525498604</v>
      </c>
      <c r="L8" s="27">
        <f>G8-C8</f>
        <v>-130</v>
      </c>
      <c r="M8" s="30">
        <f>G8/C8-100%</f>
        <v>-2.9840468265809661E-2</v>
      </c>
    </row>
    <row r="9" spans="1:80" ht="11.25" customHeight="1" x14ac:dyDescent="0.25">
      <c r="A9" s="31" t="s">
        <v>1</v>
      </c>
      <c r="B9" s="31"/>
      <c r="C9" s="23"/>
      <c r="D9" s="23"/>
      <c r="E9" s="23"/>
      <c r="F9" s="23"/>
      <c r="G9" s="23"/>
      <c r="H9" s="24"/>
      <c r="I9" s="25"/>
      <c r="J9" s="26"/>
      <c r="K9" s="26"/>
      <c r="L9" s="27"/>
      <c r="M9" s="30"/>
    </row>
    <row r="10" spans="1:80" s="58" customFormat="1" ht="17.100000000000001" customHeight="1" x14ac:dyDescent="0.25">
      <c r="A10" s="32" t="s">
        <v>15</v>
      </c>
      <c r="B10" s="33" t="s">
        <v>32</v>
      </c>
      <c r="C10" s="47">
        <f>SUM(C11:C17)</f>
        <v>2874.4</v>
      </c>
      <c r="D10" s="47">
        <f>SUM(D11:D17)</f>
        <v>15861.5</v>
      </c>
      <c r="E10" s="47">
        <f>SUM(E11:E17)</f>
        <v>15861.5</v>
      </c>
      <c r="F10" s="47">
        <f>SUM(F11:F17)</f>
        <v>4186.6000000000004</v>
      </c>
      <c r="G10" s="47">
        <f>SUM(G11:G17)</f>
        <v>2652.5000000000005</v>
      </c>
      <c r="H10" s="48">
        <f>SUM(H11:H18)</f>
        <v>0.62758783863717027</v>
      </c>
      <c r="I10" s="49">
        <f t="shared" ref="I10:I17" si="2">G10-F10</f>
        <v>-1534.1</v>
      </c>
      <c r="J10" s="50">
        <f>G10/E10</f>
        <v>0.16722882451218363</v>
      </c>
      <c r="K10" s="50">
        <f>G10/F10</f>
        <v>0.63356900587588982</v>
      </c>
      <c r="L10" s="51">
        <f>G10-C10</f>
        <v>-221.89999999999964</v>
      </c>
      <c r="M10" s="52">
        <f t="shared" ref="M10:M52" si="3">G10/C10-100%</f>
        <v>-7.719871973281367E-2</v>
      </c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7"/>
      <c r="BZ10" s="57"/>
      <c r="CA10" s="57"/>
      <c r="CB10" s="57"/>
    </row>
    <row r="11" spans="1:80" ht="35.25" customHeight="1" x14ac:dyDescent="0.25">
      <c r="A11" s="34" t="s">
        <v>45</v>
      </c>
      <c r="B11" s="35" t="s">
        <v>59</v>
      </c>
      <c r="C11" s="20">
        <v>734.5</v>
      </c>
      <c r="D11" s="5">
        <v>2734.2</v>
      </c>
      <c r="E11" s="20">
        <v>2734.2</v>
      </c>
      <c r="F11" s="20">
        <v>651</v>
      </c>
      <c r="G11" s="20">
        <v>454.9</v>
      </c>
      <c r="H11" s="7">
        <f>G11/$G$8</f>
        <v>0.10763042706731338</v>
      </c>
      <c r="I11" s="15">
        <f t="shared" si="2"/>
        <v>-196.10000000000002</v>
      </c>
      <c r="J11" s="2">
        <f>G11/E11</f>
        <v>0.16637407651232536</v>
      </c>
      <c r="K11" s="2">
        <f t="shared" ref="K11:K17" si="4">G11/F11</f>
        <v>0.69877112135176644</v>
      </c>
      <c r="L11" s="18">
        <f>G11-C11</f>
        <v>-279.60000000000002</v>
      </c>
      <c r="M11" s="36">
        <f>G11/C11-100%</f>
        <v>-0.38066712049012941</v>
      </c>
    </row>
    <row r="12" spans="1:80" ht="30" customHeight="1" x14ac:dyDescent="0.25">
      <c r="A12" s="37" t="s">
        <v>56</v>
      </c>
      <c r="B12" s="35" t="s">
        <v>79</v>
      </c>
      <c r="C12" s="62">
        <v>0</v>
      </c>
      <c r="D12" s="6">
        <v>34.9</v>
      </c>
      <c r="E12" s="20">
        <v>34.9</v>
      </c>
      <c r="F12" s="62">
        <v>2</v>
      </c>
      <c r="G12" s="62">
        <v>0.2</v>
      </c>
      <c r="H12" s="7">
        <f t="shared" ref="H12:H54" si="5">G12/$G$8</f>
        <v>4.7320477936827167E-5</v>
      </c>
      <c r="I12" s="15">
        <f t="shared" si="2"/>
        <v>-1.8</v>
      </c>
      <c r="J12" s="2">
        <f>G12/E12</f>
        <v>5.7306590257879663E-3</v>
      </c>
      <c r="K12" s="2">
        <f t="shared" si="4"/>
        <v>0.1</v>
      </c>
      <c r="L12" s="18">
        <f>G12-C12</f>
        <v>0.2</v>
      </c>
      <c r="M12" s="36" t="s">
        <v>30</v>
      </c>
    </row>
    <row r="13" spans="1:80" ht="15.95" customHeight="1" x14ac:dyDescent="0.25">
      <c r="A13" s="34" t="s">
        <v>46</v>
      </c>
      <c r="B13" s="35" t="s">
        <v>60</v>
      </c>
      <c r="C13" s="20">
        <v>1843.6</v>
      </c>
      <c r="D13" s="6">
        <v>11030.1</v>
      </c>
      <c r="E13" s="20">
        <v>11350.1</v>
      </c>
      <c r="F13" s="20">
        <v>2792.4</v>
      </c>
      <c r="G13" s="20">
        <v>1946.2</v>
      </c>
      <c r="H13" s="7">
        <f t="shared" si="5"/>
        <v>0.46047557080326512</v>
      </c>
      <c r="I13" s="15">
        <f t="shared" si="2"/>
        <v>-846.2</v>
      </c>
      <c r="J13" s="2">
        <f t="shared" ref="J13" si="6">G13/E13</f>
        <v>0.17146985489114633</v>
      </c>
      <c r="K13" s="2">
        <f t="shared" ref="K13" si="7">G13/F13</f>
        <v>0.69696318579000138</v>
      </c>
      <c r="L13" s="18">
        <f t="shared" ref="L13" si="8">G13-C13</f>
        <v>102.60000000000014</v>
      </c>
      <c r="M13" s="36">
        <f t="shared" ref="M13" si="9">G13/C13-100%</f>
        <v>5.5651985246257363E-2</v>
      </c>
    </row>
    <row r="14" spans="1:80" ht="43.5" customHeight="1" x14ac:dyDescent="0.25">
      <c r="A14" s="37" t="s">
        <v>57</v>
      </c>
      <c r="B14" s="35" t="s">
        <v>61</v>
      </c>
      <c r="C14" s="20">
        <v>115.9</v>
      </c>
      <c r="D14" s="6">
        <v>483.4</v>
      </c>
      <c r="E14" s="20">
        <v>483.4</v>
      </c>
      <c r="F14" s="20">
        <v>120.8</v>
      </c>
      <c r="G14" s="8">
        <v>120.8</v>
      </c>
      <c r="H14" s="7">
        <f t="shared" si="5"/>
        <v>2.8581568673843604E-2</v>
      </c>
      <c r="I14" s="15">
        <f t="shared" si="2"/>
        <v>0</v>
      </c>
      <c r="J14" s="2">
        <f t="shared" ref="J14:J17" si="10">G14/E14</f>
        <v>0.24989656599089782</v>
      </c>
      <c r="K14" s="2">
        <f t="shared" si="4"/>
        <v>1</v>
      </c>
      <c r="L14" s="18">
        <f t="shared" ref="L14:L17" si="11">G14-C14</f>
        <v>4.8999999999999915</v>
      </c>
      <c r="M14" s="36">
        <f t="shared" si="3"/>
        <v>4.2277825711820372E-2</v>
      </c>
    </row>
    <row r="15" spans="1:80" ht="25.5" hidden="1" customHeight="1" x14ac:dyDescent="0.25">
      <c r="A15" s="37" t="s">
        <v>49</v>
      </c>
      <c r="B15" s="35" t="s">
        <v>78</v>
      </c>
      <c r="C15" s="20">
        <v>0</v>
      </c>
      <c r="D15" s="6">
        <v>0</v>
      </c>
      <c r="E15" s="20">
        <v>0</v>
      </c>
      <c r="F15" s="20">
        <v>0</v>
      </c>
      <c r="G15" s="20">
        <v>0</v>
      </c>
      <c r="H15" s="7">
        <f t="shared" si="5"/>
        <v>0</v>
      </c>
      <c r="I15" s="15">
        <f t="shared" si="2"/>
        <v>0</v>
      </c>
      <c r="J15" s="2" t="s">
        <v>30</v>
      </c>
      <c r="K15" s="2" t="s">
        <v>30</v>
      </c>
      <c r="L15" s="18">
        <f t="shared" ref="L15:L16" si="12">G15-C15</f>
        <v>0</v>
      </c>
      <c r="M15" s="36" t="e">
        <f t="shared" si="3"/>
        <v>#DIV/0!</v>
      </c>
    </row>
    <row r="16" spans="1:80" ht="15.75" customHeight="1" x14ac:dyDescent="0.25">
      <c r="A16" s="34" t="s">
        <v>2</v>
      </c>
      <c r="B16" s="35" t="s">
        <v>77</v>
      </c>
      <c r="C16" s="20">
        <v>0</v>
      </c>
      <c r="D16" s="6">
        <v>250</v>
      </c>
      <c r="E16" s="20">
        <v>250</v>
      </c>
      <c r="F16" s="20">
        <v>250</v>
      </c>
      <c r="G16" s="20">
        <v>0</v>
      </c>
      <c r="H16" s="7">
        <f t="shared" si="5"/>
        <v>0</v>
      </c>
      <c r="I16" s="15">
        <f t="shared" si="2"/>
        <v>-250</v>
      </c>
      <c r="J16" s="2">
        <f t="shared" ref="J16" si="13">G16/E16</f>
        <v>0</v>
      </c>
      <c r="K16" s="2">
        <f t="shared" ref="K16" si="14">G16/F16</f>
        <v>0</v>
      </c>
      <c r="L16" s="18">
        <f t="shared" si="12"/>
        <v>0</v>
      </c>
      <c r="M16" s="36" t="s">
        <v>30</v>
      </c>
    </row>
    <row r="17" spans="1:76" ht="15" customHeight="1" x14ac:dyDescent="0.25">
      <c r="A17" s="34" t="s">
        <v>3</v>
      </c>
      <c r="B17" s="35" t="s">
        <v>62</v>
      </c>
      <c r="C17" s="20">
        <v>180.4</v>
      </c>
      <c r="D17" s="6">
        <v>1328.9</v>
      </c>
      <c r="E17" s="62">
        <v>1008.9</v>
      </c>
      <c r="F17" s="20">
        <v>370.4</v>
      </c>
      <c r="G17" s="20">
        <v>130.4</v>
      </c>
      <c r="H17" s="7">
        <f t="shared" si="5"/>
        <v>3.0852951614811309E-2</v>
      </c>
      <c r="I17" s="15">
        <f t="shared" si="2"/>
        <v>-239.99999999999997</v>
      </c>
      <c r="J17" s="2">
        <f t="shared" si="10"/>
        <v>0.12924967786698385</v>
      </c>
      <c r="K17" s="2">
        <f t="shared" si="4"/>
        <v>0.35205183585313177</v>
      </c>
      <c r="L17" s="18">
        <f t="shared" si="11"/>
        <v>-50</v>
      </c>
      <c r="M17" s="36">
        <f t="shared" si="3"/>
        <v>-0.27716186252771613</v>
      </c>
    </row>
    <row r="18" spans="1:76" ht="18" hidden="1" customHeight="1" x14ac:dyDescent="0.25">
      <c r="A18" s="34"/>
      <c r="B18" s="35"/>
      <c r="C18" s="6"/>
      <c r="D18" s="6"/>
      <c r="E18" s="6"/>
      <c r="F18" s="20"/>
      <c r="G18" s="6"/>
      <c r="H18" s="9">
        <f t="shared" si="5"/>
        <v>0</v>
      </c>
      <c r="I18" s="15">
        <f>E18-D18</f>
        <v>0</v>
      </c>
      <c r="J18" s="2" t="e">
        <f>E18/C18-100%</f>
        <v>#DIV/0!</v>
      </c>
      <c r="K18" s="2" t="e">
        <f>F18/E18-100%</f>
        <v>#DIV/0!</v>
      </c>
      <c r="L18" s="18">
        <f>G18-C18</f>
        <v>0</v>
      </c>
      <c r="M18" s="36" t="e">
        <f t="shared" si="3"/>
        <v>#DIV/0!</v>
      </c>
    </row>
    <row r="19" spans="1:76" s="55" customFormat="1" ht="20.100000000000001" customHeight="1" x14ac:dyDescent="0.25">
      <c r="A19" s="38" t="s">
        <v>16</v>
      </c>
      <c r="B19" s="39" t="s">
        <v>33</v>
      </c>
      <c r="C19" s="47">
        <f t="shared" ref="C19:G19" si="15">C20</f>
        <v>17.600000000000001</v>
      </c>
      <c r="D19" s="47">
        <f t="shared" si="15"/>
        <v>153.9</v>
      </c>
      <c r="E19" s="47">
        <f t="shared" si="15"/>
        <v>153.9</v>
      </c>
      <c r="F19" s="47">
        <f t="shared" si="15"/>
        <v>38.200000000000003</v>
      </c>
      <c r="G19" s="47">
        <f t="shared" si="15"/>
        <v>28.6</v>
      </c>
      <c r="H19" s="48">
        <f>SUM(H20:H20)</f>
        <v>6.7668283449662846E-3</v>
      </c>
      <c r="I19" s="49">
        <f>G19-F19</f>
        <v>-9.6000000000000014</v>
      </c>
      <c r="J19" s="50">
        <f>G19/E19</f>
        <v>0.18583495776478232</v>
      </c>
      <c r="K19" s="50">
        <f>G19/F19</f>
        <v>0.74869109947643975</v>
      </c>
      <c r="L19" s="51">
        <f>G19-C19</f>
        <v>11</v>
      </c>
      <c r="M19" s="63">
        <f t="shared" si="3"/>
        <v>0.625</v>
      </c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4"/>
      <c r="BP19" s="54"/>
      <c r="BQ19" s="54"/>
      <c r="BR19" s="54"/>
      <c r="BS19" s="54"/>
      <c r="BT19" s="54"/>
      <c r="BU19" s="54"/>
      <c r="BV19" s="54"/>
      <c r="BW19" s="54"/>
      <c r="BX19" s="54"/>
    </row>
    <row r="20" spans="1:76" ht="20.100000000000001" customHeight="1" x14ac:dyDescent="0.25">
      <c r="A20" s="59" t="s">
        <v>42</v>
      </c>
      <c r="B20" s="40" t="s">
        <v>63</v>
      </c>
      <c r="C20" s="20">
        <v>17.600000000000001</v>
      </c>
      <c r="D20" s="20">
        <v>153.9</v>
      </c>
      <c r="E20" s="20">
        <v>153.9</v>
      </c>
      <c r="F20" s="20">
        <v>38.200000000000003</v>
      </c>
      <c r="G20" s="20">
        <v>28.6</v>
      </c>
      <c r="H20" s="9">
        <f t="shared" si="5"/>
        <v>6.7668283449662846E-3</v>
      </c>
      <c r="I20" s="15">
        <f t="shared" ref="I20" si="16">G20-F20</f>
        <v>-9.6000000000000014</v>
      </c>
      <c r="J20" s="2">
        <f>G20/E20</f>
        <v>0.18583495776478232</v>
      </c>
      <c r="K20" s="2">
        <f>G20/F20</f>
        <v>0.74869109947643975</v>
      </c>
      <c r="L20" s="18">
        <f>G20-C20</f>
        <v>11</v>
      </c>
      <c r="M20" s="36">
        <f t="shared" si="3"/>
        <v>0.625</v>
      </c>
    </row>
    <row r="21" spans="1:76" s="55" customFormat="1" ht="36.75" customHeight="1" x14ac:dyDescent="0.25">
      <c r="A21" s="38" t="s">
        <v>17</v>
      </c>
      <c r="B21" s="39" t="s">
        <v>34</v>
      </c>
      <c r="C21" s="47">
        <f>SUM(C23:C24)</f>
        <v>61.9</v>
      </c>
      <c r="D21" s="47">
        <f>SUM(D23:D24)</f>
        <v>721.4</v>
      </c>
      <c r="E21" s="47">
        <f>SUM(E23:E24)</f>
        <v>721.4</v>
      </c>
      <c r="F21" s="47">
        <f>SUM(F23:F24)</f>
        <v>166.6</v>
      </c>
      <c r="G21" s="47">
        <f>SUM(G23:G24)</f>
        <v>74.599999999999994</v>
      </c>
      <c r="H21" s="48">
        <f>SUM(H22:H24)</f>
        <v>1.7650538270436531E-2</v>
      </c>
      <c r="I21" s="49">
        <f>G21-F21</f>
        <v>-92</v>
      </c>
      <c r="J21" s="50">
        <f>G21/E21</f>
        <v>0.10341003604103133</v>
      </c>
      <c r="K21" s="50">
        <f>G21/F21</f>
        <v>0.44777911164465783</v>
      </c>
      <c r="L21" s="51">
        <f>G21-C21</f>
        <v>12.699999999999996</v>
      </c>
      <c r="M21" s="63">
        <f t="shared" si="3"/>
        <v>0.20516962843295627</v>
      </c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4"/>
      <c r="BP21" s="54"/>
      <c r="BQ21" s="54"/>
      <c r="BR21" s="54"/>
      <c r="BS21" s="54"/>
      <c r="BT21" s="54"/>
      <c r="BU21" s="54"/>
      <c r="BV21" s="54"/>
      <c r="BW21" s="54"/>
      <c r="BX21" s="54"/>
    </row>
    <row r="22" spans="1:76" s="10" customFormat="1" ht="20.100000000000001" hidden="1" customHeight="1" x14ac:dyDescent="0.25">
      <c r="A22" s="42" t="s">
        <v>4</v>
      </c>
      <c r="B22" s="43" t="s">
        <v>50</v>
      </c>
      <c r="C22" s="14"/>
      <c r="D22" s="14"/>
      <c r="E22" s="14"/>
      <c r="F22" s="41"/>
      <c r="G22" s="14"/>
      <c r="H22" s="7">
        <f t="shared" si="5"/>
        <v>0</v>
      </c>
      <c r="I22" s="16">
        <f>E22-D22</f>
        <v>0</v>
      </c>
      <c r="J22" s="2">
        <v>0</v>
      </c>
      <c r="K22" s="50" t="e">
        <f t="shared" ref="K22:K23" si="17">G22/F22</f>
        <v>#DIV/0!</v>
      </c>
      <c r="L22" s="18">
        <f>G22-F22</f>
        <v>0</v>
      </c>
      <c r="M22" s="63" t="e">
        <f t="shared" si="3"/>
        <v>#DIV/0!</v>
      </c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12"/>
      <c r="BP22" s="12"/>
      <c r="BQ22" s="12"/>
      <c r="BR22" s="12"/>
      <c r="BS22" s="12"/>
      <c r="BT22" s="12"/>
      <c r="BU22" s="12"/>
      <c r="BV22" s="12"/>
      <c r="BW22" s="12"/>
      <c r="BX22" s="12"/>
    </row>
    <row r="23" spans="1:76" s="10" customFormat="1" ht="45" customHeight="1" x14ac:dyDescent="0.25">
      <c r="A23" s="37" t="s">
        <v>47</v>
      </c>
      <c r="B23" s="43" t="s">
        <v>64</v>
      </c>
      <c r="C23" s="20">
        <v>0</v>
      </c>
      <c r="D23" s="8">
        <v>260</v>
      </c>
      <c r="E23" s="20">
        <v>260</v>
      </c>
      <c r="F23" s="20">
        <v>30</v>
      </c>
      <c r="G23" s="20">
        <v>0</v>
      </c>
      <c r="H23" s="9">
        <f>G23/$G$8</f>
        <v>0</v>
      </c>
      <c r="I23" s="15">
        <f>G23-F23</f>
        <v>-30</v>
      </c>
      <c r="J23" s="2">
        <f t="shared" ref="J23" si="18">G23/E23</f>
        <v>0</v>
      </c>
      <c r="K23" s="67">
        <f t="shared" si="17"/>
        <v>0</v>
      </c>
      <c r="L23" s="18">
        <f t="shared" ref="L23" si="19">G23-C23</f>
        <v>0</v>
      </c>
      <c r="M23" s="71" t="s">
        <v>30</v>
      </c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12"/>
      <c r="BP23" s="12"/>
      <c r="BQ23" s="12"/>
      <c r="BR23" s="12"/>
      <c r="BS23" s="12"/>
      <c r="BT23" s="12"/>
      <c r="BU23" s="12"/>
      <c r="BV23" s="12"/>
      <c r="BW23" s="12"/>
      <c r="BX23" s="12"/>
    </row>
    <row r="24" spans="1:76" ht="20.100000000000001" customHeight="1" x14ac:dyDescent="0.25">
      <c r="A24" s="34" t="s">
        <v>5</v>
      </c>
      <c r="B24" s="35" t="s">
        <v>65</v>
      </c>
      <c r="C24" s="20">
        <v>61.9</v>
      </c>
      <c r="D24" s="6">
        <v>461.4</v>
      </c>
      <c r="E24" s="20">
        <v>461.4</v>
      </c>
      <c r="F24" s="20">
        <v>136.6</v>
      </c>
      <c r="G24" s="20">
        <v>74.599999999999994</v>
      </c>
      <c r="H24" s="9">
        <f t="shared" si="5"/>
        <v>1.7650538270436531E-2</v>
      </c>
      <c r="I24" s="15">
        <f t="shared" ref="I24:I29" si="20">G24-F24</f>
        <v>-62</v>
      </c>
      <c r="J24" s="2">
        <f t="shared" ref="J24" si="21">G24/E24</f>
        <v>0.16168183788469873</v>
      </c>
      <c r="K24" s="2">
        <f t="shared" ref="K24:K29" si="22">G24/F24</f>
        <v>0.54612005856515367</v>
      </c>
      <c r="L24" s="18">
        <f t="shared" ref="L24" si="23">G24-C24</f>
        <v>12.699999999999996</v>
      </c>
      <c r="M24" s="36">
        <f t="shared" si="3"/>
        <v>0.20516962843295627</v>
      </c>
    </row>
    <row r="25" spans="1:76" s="55" customFormat="1" ht="20.100000000000001" customHeight="1" x14ac:dyDescent="0.25">
      <c r="A25" s="38" t="s">
        <v>18</v>
      </c>
      <c r="B25" s="39" t="s">
        <v>35</v>
      </c>
      <c r="C25" s="47">
        <f>SUM(C26:C30)</f>
        <v>30.1</v>
      </c>
      <c r="D25" s="47">
        <f>SUM(D26:D30)</f>
        <v>1109</v>
      </c>
      <c r="E25" s="47">
        <f>SUM(E26:E30)</f>
        <v>1804.8000000000002</v>
      </c>
      <c r="F25" s="47">
        <f>SUM(F26:F30)</f>
        <v>587.4</v>
      </c>
      <c r="G25" s="47">
        <f>SUM(G26:G30)</f>
        <v>75.5</v>
      </c>
      <c r="H25" s="48">
        <f>SUM(H26:H29)</f>
        <v>1.7863480421152253E-2</v>
      </c>
      <c r="I25" s="49">
        <f t="shared" si="20"/>
        <v>-511.9</v>
      </c>
      <c r="J25" s="50">
        <f>G25/E25</f>
        <v>4.1832890070921981E-2</v>
      </c>
      <c r="K25" s="66">
        <f t="shared" si="22"/>
        <v>0.12853251617296563</v>
      </c>
      <c r="L25" s="51">
        <f>G25-C25</f>
        <v>45.4</v>
      </c>
      <c r="M25" s="63">
        <f t="shared" si="3"/>
        <v>1.5083056478405314</v>
      </c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4"/>
      <c r="BP25" s="54"/>
      <c r="BQ25" s="54"/>
      <c r="BR25" s="54"/>
      <c r="BS25" s="54"/>
      <c r="BT25" s="54"/>
      <c r="BU25" s="54"/>
      <c r="BV25" s="54"/>
      <c r="BW25" s="54"/>
      <c r="BX25" s="54"/>
    </row>
    <row r="26" spans="1:76" s="55" customFormat="1" ht="20.100000000000001" hidden="1" customHeight="1" x14ac:dyDescent="0.25">
      <c r="A26" s="60" t="s">
        <v>82</v>
      </c>
      <c r="B26" s="40" t="s">
        <v>81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7">
        <f>G26/$G$8</f>
        <v>0</v>
      </c>
      <c r="I26" s="15">
        <f t="shared" si="20"/>
        <v>0</v>
      </c>
      <c r="J26" s="2" t="s">
        <v>30</v>
      </c>
      <c r="K26" s="66" t="e">
        <f t="shared" si="22"/>
        <v>#DIV/0!</v>
      </c>
      <c r="L26" s="18">
        <f t="shared" ref="L26" si="24">G26-C26</f>
        <v>0</v>
      </c>
      <c r="M26" s="36" t="e">
        <f t="shared" si="3"/>
        <v>#DIV/0!</v>
      </c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4"/>
      <c r="BP26" s="54"/>
      <c r="BQ26" s="54"/>
      <c r="BR26" s="54"/>
      <c r="BS26" s="54"/>
      <c r="BT26" s="54"/>
      <c r="BU26" s="54"/>
      <c r="BV26" s="54"/>
      <c r="BW26" s="54"/>
      <c r="BX26" s="54"/>
    </row>
    <row r="27" spans="1:76" ht="20.100000000000001" customHeight="1" x14ac:dyDescent="0.25">
      <c r="A27" s="34" t="s">
        <v>19</v>
      </c>
      <c r="B27" s="35" t="s">
        <v>66</v>
      </c>
      <c r="C27" s="6">
        <v>15</v>
      </c>
      <c r="D27" s="6">
        <v>210.9</v>
      </c>
      <c r="E27" s="6">
        <v>210.9</v>
      </c>
      <c r="F27" s="20">
        <v>30</v>
      </c>
      <c r="G27" s="6">
        <v>24.2</v>
      </c>
      <c r="H27" s="7">
        <f t="shared" si="5"/>
        <v>5.7257778303560864E-3</v>
      </c>
      <c r="I27" s="15">
        <f t="shared" si="20"/>
        <v>-5.8000000000000007</v>
      </c>
      <c r="J27" s="2">
        <f t="shared" ref="J27:J29" si="25">G27/E27</f>
        <v>0.11474632527264106</v>
      </c>
      <c r="K27" s="68">
        <f t="shared" si="22"/>
        <v>0.80666666666666664</v>
      </c>
      <c r="L27" s="18">
        <f t="shared" ref="L27" si="26">G27-C27</f>
        <v>9.1999999999999993</v>
      </c>
      <c r="M27" s="36">
        <f t="shared" si="3"/>
        <v>0.61333333333333329</v>
      </c>
    </row>
    <row r="28" spans="1:76" ht="20.100000000000001" customHeight="1" x14ac:dyDescent="0.25">
      <c r="A28" s="42" t="s">
        <v>48</v>
      </c>
      <c r="B28" s="35" t="s">
        <v>80</v>
      </c>
      <c r="C28" s="6">
        <v>15.1</v>
      </c>
      <c r="D28" s="6">
        <v>868.1</v>
      </c>
      <c r="E28" s="6">
        <v>1563.9</v>
      </c>
      <c r="F28" s="20">
        <v>557.4</v>
      </c>
      <c r="G28" s="6">
        <v>51.3</v>
      </c>
      <c r="H28" s="7">
        <f t="shared" si="5"/>
        <v>1.2137702590796166E-2</v>
      </c>
      <c r="I28" s="15">
        <f t="shared" si="20"/>
        <v>-506.09999999999997</v>
      </c>
      <c r="J28" s="2">
        <f t="shared" ref="J28" si="27">G28/E28</f>
        <v>3.2802608862459233E-2</v>
      </c>
      <c r="K28" s="68">
        <f t="shared" si="22"/>
        <v>9.2034445640473625E-2</v>
      </c>
      <c r="L28" s="18">
        <f t="shared" ref="L28:L29" si="28">G28-C28</f>
        <v>36.199999999999996</v>
      </c>
      <c r="M28" s="36">
        <f t="shared" si="3"/>
        <v>2.3973509933774833</v>
      </c>
    </row>
    <row r="29" spans="1:76" ht="38.25" customHeight="1" x14ac:dyDescent="0.25">
      <c r="A29" s="42" t="s">
        <v>84</v>
      </c>
      <c r="B29" s="35" t="s">
        <v>83</v>
      </c>
      <c r="C29" s="6">
        <v>0</v>
      </c>
      <c r="D29" s="6">
        <v>30</v>
      </c>
      <c r="E29" s="6">
        <v>30</v>
      </c>
      <c r="F29" s="20">
        <v>0</v>
      </c>
      <c r="G29" s="6">
        <v>0</v>
      </c>
      <c r="H29" s="7">
        <f t="shared" si="5"/>
        <v>0</v>
      </c>
      <c r="I29" s="15">
        <f t="shared" si="20"/>
        <v>0</v>
      </c>
      <c r="J29" s="2">
        <f t="shared" si="25"/>
        <v>0</v>
      </c>
      <c r="K29" s="2" t="s">
        <v>30</v>
      </c>
      <c r="L29" s="18">
        <f t="shared" si="28"/>
        <v>0</v>
      </c>
      <c r="M29" s="36" t="s">
        <v>30</v>
      </c>
    </row>
    <row r="30" spans="1:76" ht="20.100000000000001" hidden="1" customHeight="1" x14ac:dyDescent="0.25">
      <c r="A30" s="42"/>
      <c r="B30" s="35"/>
      <c r="C30" s="5"/>
      <c r="D30" s="5"/>
      <c r="E30" s="5"/>
      <c r="F30" s="41"/>
      <c r="G30" s="5"/>
      <c r="H30" s="7">
        <f t="shared" si="5"/>
        <v>0</v>
      </c>
      <c r="I30" s="17">
        <f>E30-D30</f>
        <v>0</v>
      </c>
      <c r="J30" s="2" t="e">
        <f>E30/C30-100%</f>
        <v>#DIV/0!</v>
      </c>
      <c r="K30" s="2" t="e">
        <f>F30/E30-100%</f>
        <v>#DIV/0!</v>
      </c>
      <c r="L30" s="18">
        <f t="shared" ref="L30:L52" si="29">G30-C30</f>
        <v>0</v>
      </c>
      <c r="M30" s="36" t="e">
        <f t="shared" si="3"/>
        <v>#DIV/0!</v>
      </c>
    </row>
    <row r="31" spans="1:76" s="55" customFormat="1" ht="20.100000000000001" customHeight="1" x14ac:dyDescent="0.25">
      <c r="A31" s="38" t="s">
        <v>20</v>
      </c>
      <c r="B31" s="39" t="s">
        <v>36</v>
      </c>
      <c r="C31" s="47">
        <f>SUM(C32:C35)</f>
        <v>741</v>
      </c>
      <c r="D31" s="47">
        <f>SUM(D32:D35)</f>
        <v>5506.3</v>
      </c>
      <c r="E31" s="47">
        <f>SUM(E32:E35)</f>
        <v>16046.199999999999</v>
      </c>
      <c r="F31" s="47">
        <f>SUM(F32:F35)</f>
        <v>9646</v>
      </c>
      <c r="G31" s="47">
        <f>SUM(G32:G35)</f>
        <v>726.4</v>
      </c>
      <c r="H31" s="48">
        <f>SUM(H32:H36)</f>
        <v>0.17186797586655625</v>
      </c>
      <c r="I31" s="49">
        <f>G31-F31</f>
        <v>-8919.6</v>
      </c>
      <c r="J31" s="50">
        <f>G31/E31</f>
        <v>4.5269284939736511E-2</v>
      </c>
      <c r="K31" s="50">
        <f>G31/F31</f>
        <v>7.5305826249222468E-2</v>
      </c>
      <c r="L31" s="51">
        <f>G31-C31</f>
        <v>-14.600000000000023</v>
      </c>
      <c r="M31" s="52">
        <f t="shared" si="3"/>
        <v>-1.9703103913630282E-2</v>
      </c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4"/>
      <c r="BP31" s="54"/>
      <c r="BQ31" s="54"/>
      <c r="BR31" s="54"/>
      <c r="BS31" s="54"/>
      <c r="BT31" s="54"/>
      <c r="BU31" s="54"/>
      <c r="BV31" s="54"/>
      <c r="BW31" s="54"/>
      <c r="BX31" s="54"/>
    </row>
    <row r="32" spans="1:76" ht="15.95" customHeight="1" x14ac:dyDescent="0.25">
      <c r="A32" s="34" t="s">
        <v>6</v>
      </c>
      <c r="B32" s="35" t="s">
        <v>67</v>
      </c>
      <c r="C32" s="5">
        <v>7.5</v>
      </c>
      <c r="D32" s="5">
        <v>567.1</v>
      </c>
      <c r="E32" s="5">
        <v>8955</v>
      </c>
      <c r="F32" s="41">
        <v>8403</v>
      </c>
      <c r="G32" s="5">
        <v>0</v>
      </c>
      <c r="H32" s="7">
        <f t="shared" si="5"/>
        <v>0</v>
      </c>
      <c r="I32" s="15">
        <f>G32-F32</f>
        <v>-8403</v>
      </c>
      <c r="J32" s="2">
        <f t="shared" ref="J32" si="30">G32/E32</f>
        <v>0</v>
      </c>
      <c r="K32" s="2">
        <f>G32/F32</f>
        <v>0</v>
      </c>
      <c r="L32" s="18">
        <f t="shared" ref="L32" si="31">G32-C32</f>
        <v>-7.5</v>
      </c>
      <c r="M32" s="61">
        <f t="shared" si="3"/>
        <v>-1</v>
      </c>
    </row>
    <row r="33" spans="1:76" ht="15.95" customHeight="1" x14ac:dyDescent="0.25">
      <c r="A33" s="34" t="s">
        <v>7</v>
      </c>
      <c r="B33" s="35" t="s">
        <v>68</v>
      </c>
      <c r="C33" s="5">
        <v>0</v>
      </c>
      <c r="D33" s="5">
        <v>252</v>
      </c>
      <c r="E33" s="5">
        <v>276.3</v>
      </c>
      <c r="F33" s="41">
        <v>0</v>
      </c>
      <c r="G33" s="5">
        <v>0</v>
      </c>
      <c r="H33" s="7">
        <f t="shared" si="5"/>
        <v>0</v>
      </c>
      <c r="I33" s="15">
        <f>G33-F33</f>
        <v>0</v>
      </c>
      <c r="J33" s="2">
        <f t="shared" ref="J33" si="32">G33/E33</f>
        <v>0</v>
      </c>
      <c r="K33" s="2" t="s">
        <v>30</v>
      </c>
      <c r="L33" s="18">
        <f t="shared" ref="L33" si="33">G33-C33</f>
        <v>0</v>
      </c>
      <c r="M33" s="61" t="s">
        <v>30</v>
      </c>
    </row>
    <row r="34" spans="1:76" ht="15.95" customHeight="1" x14ac:dyDescent="0.25">
      <c r="A34" s="34" t="s">
        <v>8</v>
      </c>
      <c r="B34" s="35" t="s">
        <v>69</v>
      </c>
      <c r="C34" s="5">
        <v>733.5</v>
      </c>
      <c r="D34" s="5">
        <v>4492.3</v>
      </c>
      <c r="E34" s="5">
        <v>6620</v>
      </c>
      <c r="F34" s="41">
        <v>1194.2</v>
      </c>
      <c r="G34" s="14">
        <v>726.4</v>
      </c>
      <c r="H34" s="7">
        <f t="shared" si="5"/>
        <v>0.17186797586655625</v>
      </c>
      <c r="I34" s="15">
        <f>G34-F34</f>
        <v>-467.80000000000007</v>
      </c>
      <c r="J34" s="2">
        <f>G34/E34</f>
        <v>0.10972809667673716</v>
      </c>
      <c r="K34" s="2">
        <f t="shared" ref="K34:K35" si="34">G34/F34</f>
        <v>0.60827332105175014</v>
      </c>
      <c r="L34" s="18">
        <f>G34-C34</f>
        <v>-7.1000000000000227</v>
      </c>
      <c r="M34" s="61">
        <f t="shared" si="3"/>
        <v>-9.6796182685753296E-3</v>
      </c>
    </row>
    <row r="35" spans="1:76" ht="33" customHeight="1" x14ac:dyDescent="0.25">
      <c r="A35" s="34" t="s">
        <v>9</v>
      </c>
      <c r="B35" s="35" t="s">
        <v>76</v>
      </c>
      <c r="C35" s="5">
        <v>0</v>
      </c>
      <c r="D35" s="5">
        <v>194.9</v>
      </c>
      <c r="E35" s="5">
        <v>194.9</v>
      </c>
      <c r="F35" s="41">
        <v>48.8</v>
      </c>
      <c r="G35" s="5">
        <v>0</v>
      </c>
      <c r="H35" s="7">
        <f t="shared" si="5"/>
        <v>0</v>
      </c>
      <c r="I35" s="15">
        <f>G35-F35</f>
        <v>-48.8</v>
      </c>
      <c r="J35" s="2">
        <f>G35/E35</f>
        <v>0</v>
      </c>
      <c r="K35" s="2">
        <f t="shared" si="34"/>
        <v>0</v>
      </c>
      <c r="L35" s="18">
        <f t="shared" si="29"/>
        <v>0</v>
      </c>
      <c r="M35" s="61" t="s">
        <v>30</v>
      </c>
    </row>
    <row r="36" spans="1:76" ht="45" hidden="1" customHeight="1" x14ac:dyDescent="0.25">
      <c r="A36" s="44"/>
      <c r="B36" s="45"/>
      <c r="C36" s="5"/>
      <c r="D36" s="5"/>
      <c r="E36" s="5"/>
      <c r="F36" s="41"/>
      <c r="G36" s="5"/>
      <c r="H36" s="7">
        <f t="shared" si="5"/>
        <v>0</v>
      </c>
      <c r="I36" s="13"/>
      <c r="J36" s="2" t="e">
        <f t="shared" ref="J36:J40" si="35">G36/E36</f>
        <v>#DIV/0!</v>
      </c>
      <c r="K36" s="2" t="e">
        <f>F36/E36-100%</f>
        <v>#DIV/0!</v>
      </c>
      <c r="L36" s="19"/>
      <c r="M36" s="36" t="e">
        <f t="shared" si="3"/>
        <v>#DIV/0!</v>
      </c>
    </row>
    <row r="37" spans="1:76" s="55" customFormat="1" ht="20.100000000000001" hidden="1" customHeight="1" x14ac:dyDescent="0.25">
      <c r="A37" s="38" t="s">
        <v>21</v>
      </c>
      <c r="B37" s="39" t="s">
        <v>37</v>
      </c>
      <c r="C37" s="47">
        <f>SUM(C38:C41)</f>
        <v>0</v>
      </c>
      <c r="D37" s="47">
        <f>SUM(D38:D41)</f>
        <v>0</v>
      </c>
      <c r="E37" s="47">
        <f>SUM(E38:E41)</f>
        <v>0</v>
      </c>
      <c r="F37" s="82">
        <f>SUM(F38:F41)</f>
        <v>0</v>
      </c>
      <c r="G37" s="47">
        <f>SUM(G38:G41)</f>
        <v>0</v>
      </c>
      <c r="H37" s="48">
        <f>SUM(H38:H42)</f>
        <v>0</v>
      </c>
      <c r="I37" s="49">
        <f>G37-F37</f>
        <v>0</v>
      </c>
      <c r="J37" s="70" t="e">
        <f t="shared" si="35"/>
        <v>#DIV/0!</v>
      </c>
      <c r="K37" s="50" t="s">
        <v>30</v>
      </c>
      <c r="L37" s="51">
        <f>G37-C37</f>
        <v>0</v>
      </c>
      <c r="M37" s="52" t="s">
        <v>30</v>
      </c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4"/>
      <c r="BP37" s="54"/>
      <c r="BQ37" s="54"/>
      <c r="BR37" s="54"/>
      <c r="BS37" s="54"/>
      <c r="BT37" s="54"/>
      <c r="BU37" s="54"/>
      <c r="BV37" s="54"/>
      <c r="BW37" s="54"/>
      <c r="BX37" s="54"/>
    </row>
    <row r="38" spans="1:76" ht="20.100000000000001" hidden="1" customHeight="1" x14ac:dyDescent="0.25">
      <c r="A38" s="42" t="s">
        <v>22</v>
      </c>
      <c r="B38" s="35" t="s">
        <v>51</v>
      </c>
      <c r="C38" s="5"/>
      <c r="D38" s="5"/>
      <c r="E38" s="5"/>
      <c r="F38" s="41"/>
      <c r="G38" s="5"/>
      <c r="H38" s="7">
        <f t="shared" si="5"/>
        <v>0</v>
      </c>
      <c r="I38" s="17">
        <f>E38-D38</f>
        <v>0</v>
      </c>
      <c r="J38" s="2" t="e">
        <f t="shared" si="35"/>
        <v>#DIV/0!</v>
      </c>
      <c r="K38" s="2" t="e">
        <f>F38/E38-100%</f>
        <v>#DIV/0!</v>
      </c>
      <c r="L38" s="18">
        <f t="shared" si="29"/>
        <v>0</v>
      </c>
      <c r="M38" s="36" t="e">
        <f t="shared" si="3"/>
        <v>#DIV/0!</v>
      </c>
    </row>
    <row r="39" spans="1:76" ht="20.100000000000001" hidden="1" customHeight="1" x14ac:dyDescent="0.25">
      <c r="A39" s="42" t="s">
        <v>23</v>
      </c>
      <c r="B39" s="35" t="s">
        <v>52</v>
      </c>
      <c r="C39" s="5"/>
      <c r="D39" s="5"/>
      <c r="E39" s="5"/>
      <c r="F39" s="41"/>
      <c r="G39" s="5"/>
      <c r="H39" s="7">
        <f t="shared" si="5"/>
        <v>0</v>
      </c>
      <c r="I39" s="17">
        <f>E39-D39</f>
        <v>0</v>
      </c>
      <c r="J39" s="2" t="e">
        <f t="shared" si="35"/>
        <v>#DIV/0!</v>
      </c>
      <c r="K39" s="2" t="e">
        <f>F39/E39-100%</f>
        <v>#DIV/0!</v>
      </c>
      <c r="L39" s="18">
        <f t="shared" si="29"/>
        <v>0</v>
      </c>
      <c r="M39" s="36" t="e">
        <f t="shared" si="3"/>
        <v>#DIV/0!</v>
      </c>
    </row>
    <row r="40" spans="1:76" ht="20.25" hidden="1" customHeight="1" x14ac:dyDescent="0.25">
      <c r="A40" s="34" t="s">
        <v>86</v>
      </c>
      <c r="B40" s="35" t="s">
        <v>75</v>
      </c>
      <c r="C40" s="5">
        <v>0</v>
      </c>
      <c r="D40" s="5">
        <v>0</v>
      </c>
      <c r="E40" s="5">
        <v>0</v>
      </c>
      <c r="F40" s="41">
        <v>0</v>
      </c>
      <c r="G40" s="5">
        <v>0</v>
      </c>
      <c r="H40" s="7">
        <f t="shared" si="5"/>
        <v>0</v>
      </c>
      <c r="I40" s="15">
        <f>G40-F40</f>
        <v>0</v>
      </c>
      <c r="J40" s="2" t="e">
        <f t="shared" si="35"/>
        <v>#DIV/0!</v>
      </c>
      <c r="K40" s="2" t="s">
        <v>30</v>
      </c>
      <c r="L40" s="18">
        <f t="shared" si="29"/>
        <v>0</v>
      </c>
      <c r="M40" s="36" t="s">
        <v>30</v>
      </c>
    </row>
    <row r="41" spans="1:76" ht="19.5" hidden="1" customHeight="1" x14ac:dyDescent="0.25">
      <c r="A41" s="42" t="s">
        <v>24</v>
      </c>
      <c r="B41" s="35" t="s">
        <v>53</v>
      </c>
      <c r="C41" s="5"/>
      <c r="D41" s="5"/>
      <c r="E41" s="5"/>
      <c r="F41" s="41"/>
      <c r="G41" s="5"/>
      <c r="H41" s="7">
        <f t="shared" si="5"/>
        <v>0</v>
      </c>
      <c r="I41" s="17">
        <f>E41-D41</f>
        <v>0</v>
      </c>
      <c r="J41" s="2" t="e">
        <f>E41/C41-100%</f>
        <v>#DIV/0!</v>
      </c>
      <c r="K41" s="2" t="e">
        <f>F41/E41-100%</f>
        <v>#DIV/0!</v>
      </c>
      <c r="L41" s="18">
        <f t="shared" si="29"/>
        <v>0</v>
      </c>
      <c r="M41" s="36" t="e">
        <f t="shared" si="3"/>
        <v>#DIV/0!</v>
      </c>
    </row>
    <row r="42" spans="1:76" ht="18" hidden="1" customHeight="1" x14ac:dyDescent="0.25">
      <c r="A42" s="44"/>
      <c r="B42" s="45"/>
      <c r="C42" s="5"/>
      <c r="D42" s="5"/>
      <c r="E42" s="5"/>
      <c r="F42" s="41"/>
      <c r="G42" s="5"/>
      <c r="H42" s="9">
        <f t="shared" si="5"/>
        <v>0</v>
      </c>
      <c r="I42" s="17">
        <f>E42-D42</f>
        <v>0</v>
      </c>
      <c r="J42" s="2" t="e">
        <f>E42/C42-100%</f>
        <v>#DIV/0!</v>
      </c>
      <c r="K42" s="2" t="e">
        <f>F42/E42-100%</f>
        <v>#DIV/0!</v>
      </c>
      <c r="L42" s="18">
        <f t="shared" si="29"/>
        <v>0</v>
      </c>
      <c r="M42" s="36" t="e">
        <f t="shared" si="3"/>
        <v>#DIV/0!</v>
      </c>
    </row>
    <row r="43" spans="1:76" s="55" customFormat="1" ht="20.100000000000001" hidden="1" customHeight="1" x14ac:dyDescent="0.25">
      <c r="A43" s="38" t="s">
        <v>25</v>
      </c>
      <c r="B43" s="39" t="s">
        <v>38</v>
      </c>
      <c r="C43" s="47">
        <f>SUM(C44:C45)</f>
        <v>0</v>
      </c>
      <c r="D43" s="47">
        <f>SUM(D44:D45)</f>
        <v>0</v>
      </c>
      <c r="E43" s="47">
        <f>SUM(E44:E45)</f>
        <v>0</v>
      </c>
      <c r="F43" s="82">
        <f>SUM(F44:F45)</f>
        <v>0</v>
      </c>
      <c r="G43" s="47">
        <f>SUM(G44:G45)</f>
        <v>0</v>
      </c>
      <c r="H43" s="48">
        <f>SUM(H44:H46)</f>
        <v>0</v>
      </c>
      <c r="I43" s="49">
        <f>G43-F43</f>
        <v>0</v>
      </c>
      <c r="J43" s="50" t="s">
        <v>30</v>
      </c>
      <c r="K43" s="50" t="s">
        <v>30</v>
      </c>
      <c r="L43" s="51">
        <f>G43-C43</f>
        <v>0</v>
      </c>
      <c r="M43" s="52" t="e">
        <f>G43/C43-100%</f>
        <v>#DIV/0!</v>
      </c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4"/>
      <c r="BP43" s="54"/>
      <c r="BQ43" s="54"/>
      <c r="BR43" s="54"/>
      <c r="BS43" s="54"/>
      <c r="BT43" s="54"/>
      <c r="BU43" s="54"/>
      <c r="BV43" s="54"/>
      <c r="BW43" s="54"/>
      <c r="BX43" s="54"/>
    </row>
    <row r="44" spans="1:76" ht="20.100000000000001" hidden="1" customHeight="1" x14ac:dyDescent="0.25">
      <c r="A44" s="34" t="s">
        <v>10</v>
      </c>
      <c r="B44" s="35" t="s">
        <v>70</v>
      </c>
      <c r="C44" s="5">
        <v>0</v>
      </c>
      <c r="D44" s="5">
        <v>0</v>
      </c>
      <c r="E44" s="5">
        <v>0</v>
      </c>
      <c r="F44" s="41">
        <v>0</v>
      </c>
      <c r="G44" s="5">
        <v>0</v>
      </c>
      <c r="H44" s="7">
        <f t="shared" si="5"/>
        <v>0</v>
      </c>
      <c r="I44" s="15">
        <f>G44-F44</f>
        <v>0</v>
      </c>
      <c r="J44" s="2" t="s">
        <v>30</v>
      </c>
      <c r="K44" s="2" t="s">
        <v>30</v>
      </c>
      <c r="L44" s="18">
        <f>G44-C44</f>
        <v>0</v>
      </c>
      <c r="M44" s="36" t="e">
        <f>G44/C44-100%</f>
        <v>#DIV/0!</v>
      </c>
    </row>
    <row r="45" spans="1:76" ht="30" hidden="1" customHeight="1" x14ac:dyDescent="0.25">
      <c r="A45" s="42" t="s">
        <v>54</v>
      </c>
      <c r="B45" s="35" t="s">
        <v>71</v>
      </c>
      <c r="C45" s="5"/>
      <c r="D45" s="5"/>
      <c r="E45" s="5"/>
      <c r="F45" s="41"/>
      <c r="G45" s="5"/>
      <c r="H45" s="7">
        <f t="shared" si="5"/>
        <v>0</v>
      </c>
      <c r="I45" s="15">
        <f>G45-F45</f>
        <v>0</v>
      </c>
      <c r="J45" s="2" t="e">
        <f>G45/E45</f>
        <v>#DIV/0!</v>
      </c>
      <c r="K45" s="2" t="e">
        <f>G45/F45</f>
        <v>#DIV/0!</v>
      </c>
      <c r="L45" s="18">
        <f>G45-C45</f>
        <v>0</v>
      </c>
      <c r="M45" s="36" t="e">
        <f>G45/C45-100%</f>
        <v>#DIV/0!</v>
      </c>
    </row>
    <row r="46" spans="1:76" ht="45" hidden="1" customHeight="1" x14ac:dyDescent="0.25">
      <c r="A46" s="44"/>
      <c r="B46" s="45"/>
      <c r="C46" s="5"/>
      <c r="D46" s="5"/>
      <c r="E46" s="5"/>
      <c r="F46" s="41"/>
      <c r="G46" s="5"/>
      <c r="H46" s="9">
        <f t="shared" si="5"/>
        <v>0</v>
      </c>
      <c r="I46" s="17">
        <f>E46-D46</f>
        <v>0</v>
      </c>
      <c r="J46" s="2" t="e">
        <f>E46/C46-100%</f>
        <v>#DIV/0!</v>
      </c>
      <c r="K46" s="2" t="e">
        <f>F46/E46-100%</f>
        <v>#DIV/0!</v>
      </c>
      <c r="L46" s="18">
        <f t="shared" si="29"/>
        <v>0</v>
      </c>
      <c r="M46" s="36" t="e">
        <f t="shared" si="3"/>
        <v>#DIV/0!</v>
      </c>
    </row>
    <row r="47" spans="1:76" s="55" customFormat="1" ht="18" customHeight="1" x14ac:dyDescent="0.25">
      <c r="A47" s="38" t="s">
        <v>26</v>
      </c>
      <c r="B47" s="39" t="s">
        <v>39</v>
      </c>
      <c r="C47" s="47">
        <f>SUM(C48:C51)</f>
        <v>631.5</v>
      </c>
      <c r="D47" s="47">
        <f>SUM(D48:D51)</f>
        <v>4019</v>
      </c>
      <c r="E47" s="47">
        <f>SUM(E48:E51)</f>
        <v>4019</v>
      </c>
      <c r="F47" s="47">
        <f>SUM(F48:F51)</f>
        <v>678</v>
      </c>
      <c r="G47" s="47">
        <f>SUM(G48:G51)</f>
        <v>668.9</v>
      </c>
      <c r="H47" s="48">
        <f>SUM(H48:H52)</f>
        <v>0.15826333845971846</v>
      </c>
      <c r="I47" s="49">
        <f>G47-F47</f>
        <v>-9.1000000000000227</v>
      </c>
      <c r="J47" s="50">
        <f>G47/E47</f>
        <v>0.16643443642697187</v>
      </c>
      <c r="K47" s="50">
        <f>G47/F47</f>
        <v>0.98657817109144541</v>
      </c>
      <c r="L47" s="51">
        <f t="shared" si="29"/>
        <v>37.399999999999977</v>
      </c>
      <c r="M47" s="52">
        <f t="shared" si="3"/>
        <v>5.9224069675376079E-2</v>
      </c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4"/>
      <c r="BP47" s="54"/>
      <c r="BQ47" s="54"/>
      <c r="BR47" s="54"/>
      <c r="BS47" s="54"/>
      <c r="BT47" s="54"/>
      <c r="BU47" s="54"/>
      <c r="BV47" s="54"/>
      <c r="BW47" s="54"/>
      <c r="BX47" s="54"/>
    </row>
    <row r="48" spans="1:76" ht="15.95" customHeight="1" x14ac:dyDescent="0.25">
      <c r="A48" s="42" t="s">
        <v>11</v>
      </c>
      <c r="B48" s="35" t="s">
        <v>72</v>
      </c>
      <c r="C48" s="5">
        <v>614.9</v>
      </c>
      <c r="D48" s="5">
        <v>3930</v>
      </c>
      <c r="E48" s="5">
        <v>3930</v>
      </c>
      <c r="F48" s="41">
        <v>655</v>
      </c>
      <c r="G48" s="5">
        <v>654.9</v>
      </c>
      <c r="H48" s="7">
        <f t="shared" si="5"/>
        <v>0.15495090500414055</v>
      </c>
      <c r="I48" s="15">
        <f>G48-F48</f>
        <v>-0.10000000000002274</v>
      </c>
      <c r="J48" s="2">
        <f>G48/E48</f>
        <v>0.1666412213740458</v>
      </c>
      <c r="K48" s="2">
        <f>G48/F48</f>
        <v>0.9998473282442748</v>
      </c>
      <c r="L48" s="18">
        <f t="shared" ref="L48" si="36">G48-C48</f>
        <v>40</v>
      </c>
      <c r="M48" s="36">
        <f t="shared" si="3"/>
        <v>6.5051227841925519E-2</v>
      </c>
    </row>
    <row r="49" spans="1:76" ht="15.95" customHeight="1" x14ac:dyDescent="0.25">
      <c r="A49" s="34" t="s">
        <v>12</v>
      </c>
      <c r="B49" s="35" t="s">
        <v>73</v>
      </c>
      <c r="C49" s="5">
        <v>16.600000000000001</v>
      </c>
      <c r="D49" s="5">
        <v>89</v>
      </c>
      <c r="E49" s="5">
        <v>89</v>
      </c>
      <c r="F49" s="41">
        <v>23</v>
      </c>
      <c r="G49" s="5">
        <v>14</v>
      </c>
      <c r="H49" s="7">
        <f t="shared" si="5"/>
        <v>3.3124334555779014E-3</v>
      </c>
      <c r="I49" s="15">
        <f>G49-F49</f>
        <v>-9</v>
      </c>
      <c r="J49" s="2">
        <f>G49/E49</f>
        <v>0.15730337078651685</v>
      </c>
      <c r="K49" s="2">
        <f>G49/F49</f>
        <v>0.60869565217391308</v>
      </c>
      <c r="L49" s="18">
        <f t="shared" si="29"/>
        <v>-2.6000000000000014</v>
      </c>
      <c r="M49" s="36">
        <f t="shared" si="3"/>
        <v>-0.15662650602409645</v>
      </c>
    </row>
    <row r="50" spans="1:76" ht="15.95" hidden="1" customHeight="1" x14ac:dyDescent="0.25">
      <c r="A50" s="42" t="s">
        <v>27</v>
      </c>
      <c r="B50" s="35" t="s">
        <v>44</v>
      </c>
      <c r="C50" s="5">
        <v>0</v>
      </c>
      <c r="D50" s="5">
        <v>0</v>
      </c>
      <c r="E50" s="5">
        <v>0</v>
      </c>
      <c r="F50" s="41">
        <v>0</v>
      </c>
      <c r="G50" s="5">
        <v>0</v>
      </c>
      <c r="H50" s="7">
        <f t="shared" si="5"/>
        <v>0</v>
      </c>
      <c r="I50" s="17">
        <f>E50-D50</f>
        <v>0</v>
      </c>
      <c r="J50" s="2" t="e">
        <f t="shared" ref="J50:J54" si="37">G50/E50</f>
        <v>#DIV/0!</v>
      </c>
      <c r="K50" s="2" t="e">
        <f t="shared" ref="K50:K54" si="38">G50/F50</f>
        <v>#DIV/0!</v>
      </c>
      <c r="L50" s="18">
        <f t="shared" si="29"/>
        <v>0</v>
      </c>
      <c r="M50" s="36" t="e">
        <f t="shared" si="3"/>
        <v>#DIV/0!</v>
      </c>
    </row>
    <row r="51" spans="1:76" ht="29.25" hidden="1" customHeight="1" x14ac:dyDescent="0.25">
      <c r="A51" s="42" t="s">
        <v>55</v>
      </c>
      <c r="B51" s="35" t="s">
        <v>85</v>
      </c>
      <c r="C51" s="5"/>
      <c r="D51" s="5"/>
      <c r="E51" s="5">
        <v>0</v>
      </c>
      <c r="F51" s="41">
        <v>0</v>
      </c>
      <c r="G51" s="5"/>
      <c r="H51" s="7">
        <f t="shared" si="5"/>
        <v>0</v>
      </c>
      <c r="I51" s="17">
        <f>E51-D51</f>
        <v>0</v>
      </c>
      <c r="J51" s="2" t="e">
        <f t="shared" si="37"/>
        <v>#DIV/0!</v>
      </c>
      <c r="K51" s="2" t="e">
        <f t="shared" si="38"/>
        <v>#DIV/0!</v>
      </c>
      <c r="L51" s="18">
        <f t="shared" si="29"/>
        <v>0</v>
      </c>
      <c r="M51" s="36" t="s">
        <v>30</v>
      </c>
    </row>
    <row r="52" spans="1:76" ht="15.95" hidden="1" customHeight="1" x14ac:dyDescent="0.25">
      <c r="A52" s="42"/>
      <c r="B52" s="35"/>
      <c r="C52" s="5"/>
      <c r="D52" s="5"/>
      <c r="E52" s="5"/>
      <c r="F52" s="41"/>
      <c r="G52" s="5"/>
      <c r="H52" s="9">
        <f t="shared" si="5"/>
        <v>0</v>
      </c>
      <c r="I52" s="17">
        <f>E52-D52</f>
        <v>0</v>
      </c>
      <c r="J52" s="2" t="e">
        <f t="shared" si="37"/>
        <v>#DIV/0!</v>
      </c>
      <c r="K52" s="2" t="e">
        <f t="shared" si="38"/>
        <v>#DIV/0!</v>
      </c>
      <c r="L52" s="18">
        <f t="shared" si="29"/>
        <v>0</v>
      </c>
      <c r="M52" s="36" t="e">
        <f t="shared" si="3"/>
        <v>#DIV/0!</v>
      </c>
    </row>
    <row r="53" spans="1:76" s="55" customFormat="1" ht="15.95" customHeight="1" x14ac:dyDescent="0.25">
      <c r="A53" s="38" t="s">
        <v>28</v>
      </c>
      <c r="B53" s="39" t="s">
        <v>40</v>
      </c>
      <c r="C53" s="47">
        <f t="shared" ref="C53:G53" si="39">C54</f>
        <v>0</v>
      </c>
      <c r="D53" s="47">
        <f t="shared" si="39"/>
        <v>90</v>
      </c>
      <c r="E53" s="47">
        <f t="shared" si="39"/>
        <v>90</v>
      </c>
      <c r="F53" s="47">
        <f>F54</f>
        <v>0</v>
      </c>
      <c r="G53" s="47">
        <f t="shared" si="39"/>
        <v>0</v>
      </c>
      <c r="H53" s="48">
        <f>SUM(H54:H54)</f>
        <v>0</v>
      </c>
      <c r="I53" s="49">
        <f>G53-F53</f>
        <v>0</v>
      </c>
      <c r="J53" s="70">
        <f t="shared" si="37"/>
        <v>0</v>
      </c>
      <c r="K53" s="70" t="s">
        <v>30</v>
      </c>
      <c r="L53" s="51">
        <f t="shared" ref="L53" si="40">G53-C53</f>
        <v>0</v>
      </c>
      <c r="M53" s="52" t="s">
        <v>30</v>
      </c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4"/>
      <c r="BP53" s="54"/>
      <c r="BQ53" s="54"/>
      <c r="BR53" s="54"/>
      <c r="BS53" s="54"/>
      <c r="BT53" s="54"/>
      <c r="BU53" s="54"/>
      <c r="BV53" s="54"/>
      <c r="BW53" s="54"/>
      <c r="BX53" s="54"/>
    </row>
    <row r="54" spans="1:76" ht="15.95" customHeight="1" x14ac:dyDescent="0.25">
      <c r="A54" s="34" t="s">
        <v>13</v>
      </c>
      <c r="B54" s="35" t="s">
        <v>74</v>
      </c>
      <c r="C54" s="5">
        <v>0</v>
      </c>
      <c r="D54" s="5">
        <v>90</v>
      </c>
      <c r="E54" s="5">
        <v>90</v>
      </c>
      <c r="F54" s="41">
        <v>0</v>
      </c>
      <c r="G54" s="5">
        <v>0</v>
      </c>
      <c r="H54" s="7">
        <f t="shared" si="5"/>
        <v>0</v>
      </c>
      <c r="I54" s="15">
        <f>G54-F54</f>
        <v>0</v>
      </c>
      <c r="J54" s="2">
        <f t="shared" si="37"/>
        <v>0</v>
      </c>
      <c r="K54" s="2" t="s">
        <v>30</v>
      </c>
      <c r="L54" s="18">
        <f t="shared" ref="L54" si="41">G54-C54</f>
        <v>0</v>
      </c>
      <c r="M54" s="36" t="s">
        <v>30</v>
      </c>
    </row>
    <row r="55" spans="1:76" ht="15.95" customHeight="1" x14ac:dyDescent="0.25"/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8" type="noConversion"/>
  <pageMargins left="0.47244094488188981" right="0.11811023622047245" top="0.16" bottom="0.11811023622047245" header="0.11811023622047245" footer="0.11811023622047245"/>
  <pageSetup paperSize="9" scale="66" orientation="landscape" r:id="rId1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Табл.1 РПр</vt:lpstr>
      <vt:lpstr>Лист1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Сахарова Галина Александровна</cp:lastModifiedBy>
  <cp:lastPrinted>2020-05-22T08:35:48Z</cp:lastPrinted>
  <dcterms:created xsi:type="dcterms:W3CDTF">2013-01-22T05:32:31Z</dcterms:created>
  <dcterms:modified xsi:type="dcterms:W3CDTF">2020-05-22T08:56:16Z</dcterms:modified>
</cp:coreProperties>
</file>