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90" windowWidth="14265" windowHeight="7200"/>
  </bookViews>
  <sheets>
    <sheet name="Приложение 1 доходы" sheetId="1" r:id="rId1"/>
  </sheets>
  <definedNames>
    <definedName name="_xlnm.Print_Area" localSheetId="0">'Приложение 1 доходы'!$A$1:$N$42</definedName>
  </definedNames>
  <calcPr calcId="144525"/>
</workbook>
</file>

<file path=xl/calcChain.xml><?xml version="1.0" encoding="utf-8"?>
<calcChain xmlns="http://schemas.openxmlformats.org/spreadsheetml/2006/main">
  <c r="M20" i="1" l="1"/>
  <c r="M21" i="1"/>
  <c r="N21" i="1" l="1"/>
  <c r="L21" i="1"/>
  <c r="L24" i="1"/>
  <c r="L22" i="1"/>
  <c r="L23" i="1"/>
  <c r="N22" i="1"/>
  <c r="N23" i="1"/>
  <c r="N24" i="1"/>
  <c r="N17" i="1"/>
  <c r="N18" i="1"/>
  <c r="L17" i="1"/>
  <c r="L18" i="1"/>
  <c r="I33" i="1" l="1"/>
  <c r="D19" i="1"/>
  <c r="L12" i="1" l="1"/>
  <c r="H12" i="1"/>
  <c r="H11" i="1"/>
  <c r="K11" i="1"/>
  <c r="L11" i="1"/>
  <c r="M11" i="1"/>
  <c r="N11" i="1"/>
  <c r="K12" i="1"/>
  <c r="M12" i="1"/>
  <c r="M16" i="1"/>
  <c r="E9" i="1"/>
  <c r="Q9" i="1" s="1"/>
  <c r="E19" i="1"/>
  <c r="G18" i="1"/>
  <c r="M18" i="1"/>
  <c r="G20" i="1"/>
  <c r="G21" i="1"/>
  <c r="G22" i="1"/>
  <c r="G23" i="1"/>
  <c r="G24" i="1"/>
  <c r="G25" i="1"/>
  <c r="N10" i="1"/>
  <c r="H26" i="1"/>
  <c r="H27" i="1"/>
  <c r="H28" i="1"/>
  <c r="N28" i="1"/>
  <c r="N26" i="1"/>
  <c r="N27" i="1"/>
  <c r="L26" i="1"/>
  <c r="L27" i="1"/>
  <c r="L28" i="1"/>
  <c r="H20" i="1"/>
  <c r="H21" i="1"/>
  <c r="H22" i="1"/>
  <c r="H23" i="1"/>
  <c r="H16" i="1"/>
  <c r="N20" i="1"/>
  <c r="L20" i="1"/>
  <c r="K20" i="1"/>
  <c r="K21" i="1"/>
  <c r="K22" i="1"/>
  <c r="K23" i="1"/>
  <c r="K24" i="1"/>
  <c r="K25" i="1"/>
  <c r="K26" i="1"/>
  <c r="L16" i="1"/>
  <c r="G10" i="1"/>
  <c r="N14" i="1"/>
  <c r="M14" i="1"/>
  <c r="L14" i="1"/>
  <c r="K14" i="1"/>
  <c r="H14" i="1"/>
  <c r="G14" i="1"/>
  <c r="M23" i="1"/>
  <c r="I19" i="1"/>
  <c r="L19" i="1" s="1"/>
  <c r="N34" i="1"/>
  <c r="N36" i="1"/>
  <c r="N37" i="1"/>
  <c r="N38" i="1"/>
  <c r="N39" i="1"/>
  <c r="N40" i="1"/>
  <c r="M34" i="1"/>
  <c r="M35" i="1"/>
  <c r="M36" i="1"/>
  <c r="M37" i="1"/>
  <c r="M38" i="1"/>
  <c r="M39" i="1"/>
  <c r="M40" i="1"/>
  <c r="L34" i="1"/>
  <c r="L36" i="1"/>
  <c r="L37" i="1"/>
  <c r="L38" i="1"/>
  <c r="L39" i="1"/>
  <c r="L40" i="1"/>
  <c r="K34" i="1"/>
  <c r="K35" i="1"/>
  <c r="K36" i="1"/>
  <c r="K37" i="1"/>
  <c r="K38" i="1"/>
  <c r="K39" i="1"/>
  <c r="K40" i="1"/>
  <c r="G34" i="1"/>
  <c r="G35" i="1"/>
  <c r="G36" i="1"/>
  <c r="G37" i="1"/>
  <c r="G38" i="1"/>
  <c r="G39" i="1"/>
  <c r="G40" i="1"/>
  <c r="H34" i="1"/>
  <c r="H36" i="1"/>
  <c r="H37" i="1"/>
  <c r="H38" i="1"/>
  <c r="H39" i="1"/>
  <c r="H40" i="1"/>
  <c r="C33" i="1"/>
  <c r="D33" i="1"/>
  <c r="E33" i="1"/>
  <c r="B33" i="1"/>
  <c r="N29" i="1"/>
  <c r="L29" i="1"/>
  <c r="K27" i="1"/>
  <c r="K28" i="1"/>
  <c r="K29" i="1"/>
  <c r="H29" i="1"/>
  <c r="G26" i="1"/>
  <c r="G27" i="1"/>
  <c r="G28" i="1"/>
  <c r="G29" i="1"/>
  <c r="C19" i="1"/>
  <c r="B19" i="1"/>
  <c r="M28" i="1"/>
  <c r="M29" i="1"/>
  <c r="M26" i="1"/>
  <c r="M25" i="1"/>
  <c r="M24" i="1"/>
  <c r="N15" i="1"/>
  <c r="M10" i="1"/>
  <c r="L15" i="1"/>
  <c r="L10" i="1"/>
  <c r="K10" i="1"/>
  <c r="I9" i="1"/>
  <c r="H15" i="1"/>
  <c r="H10" i="1"/>
  <c r="G13" i="1"/>
  <c r="G15" i="1"/>
  <c r="G16" i="1"/>
  <c r="G17" i="1"/>
  <c r="D9" i="1"/>
  <c r="C9" i="1"/>
  <c r="B9" i="1"/>
  <c r="H7" i="1"/>
  <c r="M22" i="1"/>
  <c r="K13" i="1"/>
  <c r="K16" i="1"/>
  <c r="K15" i="1"/>
  <c r="K17" i="1"/>
  <c r="M13" i="1"/>
  <c r="M15" i="1"/>
  <c r="M17" i="1"/>
  <c r="M27" i="1"/>
  <c r="G11" i="1"/>
  <c r="N16" i="1"/>
  <c r="N7" i="1"/>
  <c r="M7" i="1"/>
  <c r="L13" i="1"/>
  <c r="K7" i="1"/>
  <c r="H13" i="1"/>
  <c r="L7" i="1"/>
  <c r="G7" i="1"/>
  <c r="K19" i="1" l="1"/>
  <c r="N19" i="1"/>
  <c r="M33" i="1"/>
  <c r="K9" i="1"/>
  <c r="I31" i="1"/>
  <c r="I42" i="1" s="1"/>
  <c r="L33" i="1"/>
  <c r="N9" i="1"/>
  <c r="M9" i="1"/>
  <c r="C31" i="1"/>
  <c r="C42" i="1" s="1"/>
  <c r="B31" i="1"/>
  <c r="B42" i="1" s="1"/>
  <c r="G9" i="1"/>
  <c r="L9" i="1"/>
  <c r="H9" i="1"/>
  <c r="N33" i="1"/>
  <c r="M19" i="1"/>
  <c r="D31" i="1"/>
  <c r="D42" i="1" s="1"/>
  <c r="G33" i="1"/>
  <c r="H33" i="1"/>
  <c r="E31" i="1"/>
  <c r="N31" i="1" s="1"/>
  <c r="G19" i="1"/>
  <c r="K33" i="1"/>
  <c r="L31" i="1" l="1"/>
  <c r="K31" i="1"/>
  <c r="J14" i="1"/>
  <c r="J20" i="1"/>
  <c r="J22" i="1"/>
  <c r="J40" i="1"/>
  <c r="K42" i="1"/>
  <c r="J36" i="1"/>
  <c r="J29" i="1"/>
  <c r="J26" i="1"/>
  <c r="L42" i="1"/>
  <c r="J13" i="1"/>
  <c r="J34" i="1"/>
  <c r="J42" i="1"/>
  <c r="J11" i="1"/>
  <c r="J12" i="1"/>
  <c r="J17" i="1"/>
  <c r="J24" i="1"/>
  <c r="J15" i="1"/>
  <c r="J23" i="1"/>
  <c r="J37" i="1"/>
  <c r="J39" i="1"/>
  <c r="J25" i="1"/>
  <c r="J19" i="1"/>
  <c r="J35" i="1"/>
  <c r="J38" i="1"/>
  <c r="J27" i="1"/>
  <c r="J33" i="1"/>
  <c r="J16" i="1"/>
  <c r="J9" i="1"/>
  <c r="J10" i="1"/>
  <c r="J28" i="1"/>
  <c r="J21" i="1"/>
  <c r="J31" i="1"/>
  <c r="H31" i="1"/>
  <c r="G31" i="1"/>
  <c r="E42" i="1"/>
  <c r="M31" i="1"/>
  <c r="N42" i="1" l="1"/>
  <c r="F21" i="1"/>
  <c r="M42" i="1"/>
  <c r="F31" i="1"/>
  <c r="F15" i="1"/>
  <c r="F20" i="1"/>
  <c r="F38" i="1"/>
  <c r="F29" i="1"/>
  <c r="F24" i="1"/>
  <c r="F9" i="1"/>
  <c r="F36" i="1"/>
  <c r="F18" i="1"/>
  <c r="H42" i="1"/>
  <c r="F27" i="1"/>
  <c r="F37" i="1"/>
  <c r="F39" i="1"/>
  <c r="F34" i="1"/>
  <c r="F25" i="1"/>
  <c r="F28" i="1"/>
  <c r="F11" i="1"/>
  <c r="F13" i="1"/>
  <c r="F22" i="1"/>
  <c r="F10" i="1"/>
  <c r="F26" i="1"/>
  <c r="F17" i="1"/>
  <c r="F12" i="1"/>
  <c r="F35" i="1"/>
  <c r="F16" i="1"/>
  <c r="F40" i="1"/>
  <c r="F23" i="1"/>
  <c r="F14" i="1"/>
  <c r="F42" i="1"/>
  <c r="G42" i="1"/>
  <c r="F33" i="1"/>
  <c r="F19" i="1"/>
</calcChain>
</file>

<file path=xl/sharedStrings.xml><?xml version="1.0" encoding="utf-8"?>
<sst xmlns="http://schemas.openxmlformats.org/spreadsheetml/2006/main" count="55" uniqueCount="51">
  <si>
    <t>Налог на доходы физических лиц</t>
  </si>
  <si>
    <t>Единый сельскохозяйственный налог</t>
  </si>
  <si>
    <t>Земельный налог</t>
  </si>
  <si>
    <t>Плата за негативное воздействие на окружающую среду</t>
  </si>
  <si>
    <t>Прочие неналоговые доходы</t>
  </si>
  <si>
    <t>Безвозмездные поступления</t>
  </si>
  <si>
    <t>ВСЕГО ДОХОДОВ</t>
  </si>
  <si>
    <t>Доходы бюджета-всего</t>
  </si>
  <si>
    <t>Штрафы, санкции, возмещение ущерба</t>
  </si>
  <si>
    <t>сумма</t>
  </si>
  <si>
    <t>фактическое исполнение</t>
  </si>
  <si>
    <t>-</t>
  </si>
  <si>
    <t>тыс. руб.</t>
  </si>
  <si>
    <t>Наименование показателя</t>
  </si>
  <si>
    <t>проект бюджета</t>
  </si>
  <si>
    <t>доля в сумме доходов, %</t>
  </si>
  <si>
    <t>темп роста</t>
  </si>
  <si>
    <t>показатели ожидаемого исполнения бюджета</t>
  </si>
  <si>
    <t>отклонение показателей ожидаемого исполнения от показателей уточненного плана</t>
  </si>
  <si>
    <t>% выполнения</t>
  </si>
  <si>
    <t>Налоговые доходы</t>
  </si>
  <si>
    <t>Неналоговые доходы</t>
  </si>
  <si>
    <t>Государственная пошлина</t>
  </si>
  <si>
    <t>Задолженность и перерасчеты по отмененным налогам и сборам</t>
  </si>
  <si>
    <t>Доходы от перечисления части прибыли МУПами</t>
  </si>
  <si>
    <t>Доходы от продажи земельных участков</t>
  </si>
  <si>
    <t>Доходы от реализации муниципального имущества, находящегося в муниципальной собственности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</si>
  <si>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</si>
  <si>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</si>
  <si>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</si>
  <si>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</si>
  <si>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</si>
  <si>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</si>
  <si>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Возврат остатков субсидий и субвенций прошлых лет</t>
  </si>
  <si>
    <t>Доходы от передачи в аренду земельных участков</t>
  </si>
  <si>
    <t>СРАВНИТЕЛЬНАЯ ТАБЛИЦА ПО ДОХОДАМ МЕСТНОГО БЮДЖЕТА</t>
  </si>
  <si>
    <t>Налог на имущество физических лиц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</si>
  <si>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</si>
  <si>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Налоги на товары (работы, услуги), реализуемые на территории Российской Федерации (акцизы)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</si>
  <si>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</t>
  </si>
  <si>
    <t>Прочие доходы от компенсации затрат бюджетов сельских поселений</t>
  </si>
  <si>
    <t>Налог взимаемый в связи с применением УСН</t>
  </si>
  <si>
    <t>2017 год</t>
  </si>
  <si>
    <t>2020</t>
  </si>
  <si>
    <t>2021</t>
  </si>
  <si>
    <t>ПРИЛОЖЕНИЕ № 1 к заключению на проект местого бюджета на 2021 год</t>
  </si>
  <si>
    <t>показатели уточненного плана на 2020</t>
  </si>
  <si>
    <t>утверждено по бюджету (решение от 27.12.2019 № 2)</t>
  </si>
  <si>
    <t xml:space="preserve">Доходы от использования имущества, находящегося в муниципальной собственности </t>
  </si>
  <si>
    <t>отклонение от показателей уточненного плана на             2020 год</t>
  </si>
  <si>
    <t>отклонение от показателей ожидаемого исполнения бюджета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</si>
</sst>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_р_."/>
    <numFmt numFmtId="165" formatCode="0.0%"/>
    <numFmt numFmtId="166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164" fontId="2" fillId="0" borderId="0" xfId="0" applyNumberFormat="1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5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0" borderId="0" xfId="1" applyNumberFormat="1" applyFont="1"/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165" fontId="2" fillId="0" borderId="0" xfId="1" applyNumberFormat="1" applyFont="1" applyBorder="1" applyAlignment="1">
      <alignment horizontal="right"/>
    </xf>
    <xf numFmtId="165" fontId="3" fillId="0" borderId="0" xfId="1" applyNumberFormat="1" applyFont="1" applyBorder="1"/>
    <xf numFmtId="166" fontId="2" fillId="0" borderId="0" xfId="2" applyNumberFormat="1" applyFont="1" applyBorder="1" applyAlignment="1">
      <alignment horizontal="center" wrapText="1"/>
    </xf>
    <xf numFmtId="166" fontId="3" fillId="0" borderId="0" xfId="2" applyNumberFormat="1" applyFont="1" applyBorder="1"/>
    <xf numFmtId="166" fontId="3" fillId="0" borderId="0" xfId="2" applyNumberFormat="1" applyFont="1"/>
    <xf numFmtId="16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horizontal="right" vertical="center"/>
    </xf>
    <xf numFmtId="166" fontId="2" fillId="0" borderId="1" xfId="2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6" fillId="3" borderId="1" xfId="2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5" fontId="6" fillId="3" borderId="1" xfId="0" applyNumberFormat="1" applyFont="1" applyFill="1" applyBorder="1" applyAlignment="1">
      <alignment horizontal="right" vertical="center"/>
    </xf>
    <xf numFmtId="165" fontId="6" fillId="3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164" fontId="7" fillId="0" borderId="1" xfId="2" applyNumberFormat="1" applyFont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164" fontId="7" fillId="0" borderId="1" xfId="2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5" fontId="8" fillId="0" borderId="1" xfId="1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right" vertical="center"/>
    </xf>
    <xf numFmtId="165" fontId="8" fillId="4" borderId="1" xfId="1" applyNumberFormat="1" applyFont="1" applyFill="1" applyBorder="1" applyAlignment="1">
      <alignment horizontal="right" vertical="center"/>
    </xf>
    <xf numFmtId="164" fontId="5" fillId="0" borderId="0" xfId="0" applyNumberFormat="1" applyFont="1"/>
    <xf numFmtId="164" fontId="6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4" fontId="2" fillId="6" borderId="0" xfId="0" applyNumberFormat="1" applyFont="1" applyFill="1"/>
    <xf numFmtId="164" fontId="6" fillId="7" borderId="1" xfId="0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vertical="center"/>
    </xf>
    <xf numFmtId="164" fontId="6" fillId="7" borderId="1" xfId="2" applyNumberFormat="1" applyFont="1" applyFill="1" applyBorder="1" applyAlignment="1">
      <alignment horizontal="right" vertical="center"/>
    </xf>
    <xf numFmtId="165" fontId="6" fillId="7" borderId="1" xfId="0" applyNumberFormat="1" applyFont="1" applyFill="1" applyBorder="1" applyAlignment="1">
      <alignment horizontal="right" vertical="center"/>
    </xf>
    <xf numFmtId="165" fontId="6" fillId="7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right" vertical="center"/>
    </xf>
    <xf numFmtId="165" fontId="8" fillId="8" borderId="1" xfId="0" applyNumberFormat="1" applyFont="1" applyFill="1" applyBorder="1" applyAlignment="1">
      <alignment horizontal="right" vertical="center"/>
    </xf>
    <xf numFmtId="165" fontId="8" fillId="8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166" fontId="3" fillId="0" borderId="1" xfId="2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Q45"/>
  <sheetViews>
    <sheetView tabSelected="1" zoomScaleNormal="100" zoomScaleSheetLayoutView="100" workbookViewId="0">
      <pane xSplit="1" ySplit="7" topLeftCell="C11" activePane="bottomRight" state="frozen"/>
      <selection pane="topRight" activeCell="D1" sqref="D1"/>
      <selection pane="bottomLeft" activeCell="A10" sqref="A10"/>
      <selection pane="bottomRight" activeCell="M5" sqref="M5:N5"/>
    </sheetView>
  </sheetViews>
  <sheetFormatPr defaultRowHeight="12.75" x14ac:dyDescent="0.2"/>
  <cols>
    <col min="1" max="1" width="34.28515625" style="5" customWidth="1"/>
    <col min="2" max="2" width="12.140625" style="22" hidden="1" customWidth="1"/>
    <col min="3" max="3" width="14" style="9" customWidth="1"/>
    <col min="4" max="4" width="13" style="9" customWidth="1"/>
    <col min="5" max="5" width="12" style="9" customWidth="1"/>
    <col min="6" max="6" width="9.28515625" style="10" customWidth="1"/>
    <col min="7" max="7" width="13.7109375" style="9" customWidth="1"/>
    <col min="8" max="8" width="11.5703125" style="10" customWidth="1"/>
    <col min="9" max="9" width="11.5703125" style="9" customWidth="1"/>
    <col min="10" max="10" width="8.85546875" style="10" customWidth="1"/>
    <col min="11" max="11" width="13" style="9" customWidth="1"/>
    <col min="12" max="12" width="11.5703125" style="10" customWidth="1"/>
    <col min="13" max="13" width="12" style="9" customWidth="1"/>
    <col min="14" max="14" width="11" style="11" customWidth="1"/>
    <col min="15" max="16" width="9.140625" style="5"/>
    <col min="17" max="17" width="11.42578125" style="5" bestFit="1" customWidth="1"/>
    <col min="18" max="16384" width="9.140625" style="5"/>
  </cols>
  <sheetData>
    <row r="1" spans="1:17" ht="26.25" customHeight="1" x14ac:dyDescent="0.2">
      <c r="A1" s="76"/>
      <c r="B1" s="20"/>
      <c r="C1" s="1"/>
      <c r="D1" s="1"/>
      <c r="E1" s="1"/>
      <c r="F1" s="2"/>
      <c r="G1" s="1"/>
      <c r="H1" s="2"/>
      <c r="I1" s="3"/>
      <c r="J1" s="4"/>
      <c r="K1" s="85" t="s">
        <v>45</v>
      </c>
      <c r="L1" s="85"/>
      <c r="M1" s="85"/>
      <c r="N1" s="85"/>
    </row>
    <row r="2" spans="1:17" ht="14.25" customHeight="1" x14ac:dyDescent="0.2">
      <c r="A2" s="86" t="s">
        <v>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7" ht="23.25" customHeight="1" x14ac:dyDescent="0.2">
      <c r="A3" s="15"/>
      <c r="B3" s="21"/>
      <c r="C3" s="16"/>
      <c r="D3" s="16"/>
      <c r="E3" s="16"/>
      <c r="F3" s="17"/>
      <c r="G3" s="16"/>
      <c r="H3" s="17"/>
      <c r="I3" s="87"/>
      <c r="J3" s="87"/>
      <c r="K3" s="87"/>
      <c r="L3" s="87"/>
      <c r="M3" s="77"/>
      <c r="N3" s="18" t="s">
        <v>12</v>
      </c>
    </row>
    <row r="4" spans="1:17" s="8" customFormat="1" ht="17.25" customHeight="1" x14ac:dyDescent="0.2">
      <c r="A4" s="84" t="s">
        <v>13</v>
      </c>
      <c r="B4" s="28" t="s">
        <v>42</v>
      </c>
      <c r="C4" s="91" t="s">
        <v>43</v>
      </c>
      <c r="D4" s="91"/>
      <c r="E4" s="91"/>
      <c r="F4" s="91"/>
      <c r="G4" s="91"/>
      <c r="H4" s="91"/>
      <c r="I4" s="88" t="s">
        <v>44</v>
      </c>
      <c r="J4" s="88"/>
      <c r="K4" s="88"/>
      <c r="L4" s="88"/>
      <c r="M4" s="88"/>
      <c r="N4" s="88"/>
    </row>
    <row r="5" spans="1:17" ht="51" customHeight="1" x14ac:dyDescent="0.2">
      <c r="A5" s="84"/>
      <c r="B5" s="97" t="s">
        <v>10</v>
      </c>
      <c r="C5" s="98" t="s">
        <v>47</v>
      </c>
      <c r="D5" s="92" t="s">
        <v>46</v>
      </c>
      <c r="E5" s="89" t="s">
        <v>17</v>
      </c>
      <c r="F5" s="95" t="s">
        <v>15</v>
      </c>
      <c r="G5" s="95" t="s">
        <v>18</v>
      </c>
      <c r="H5" s="94"/>
      <c r="I5" s="89" t="s">
        <v>14</v>
      </c>
      <c r="J5" s="95" t="s">
        <v>15</v>
      </c>
      <c r="K5" s="95" t="s">
        <v>49</v>
      </c>
      <c r="L5" s="90"/>
      <c r="M5" s="94" t="s">
        <v>50</v>
      </c>
      <c r="N5" s="94"/>
    </row>
    <row r="6" spans="1:17" ht="37.5" customHeight="1" x14ac:dyDescent="0.2">
      <c r="A6" s="84"/>
      <c r="B6" s="97"/>
      <c r="C6" s="98"/>
      <c r="D6" s="93"/>
      <c r="E6" s="94"/>
      <c r="F6" s="95"/>
      <c r="G6" s="80" t="s">
        <v>9</v>
      </c>
      <c r="H6" s="79" t="s">
        <v>19</v>
      </c>
      <c r="I6" s="90"/>
      <c r="J6" s="96"/>
      <c r="K6" s="29" t="s">
        <v>9</v>
      </c>
      <c r="L6" s="75" t="s">
        <v>16</v>
      </c>
      <c r="M6" s="75" t="s">
        <v>9</v>
      </c>
      <c r="N6" s="75" t="s">
        <v>16</v>
      </c>
    </row>
    <row r="7" spans="1:17" s="6" customFormat="1" ht="13.5" hidden="1" customHeight="1" x14ac:dyDescent="0.2">
      <c r="A7" s="30" t="s">
        <v>7</v>
      </c>
      <c r="B7" s="31">
        <v>3944023.2</v>
      </c>
      <c r="C7" s="32">
        <v>3589839.3</v>
      </c>
      <c r="D7" s="32">
        <v>4195983.4000000004</v>
      </c>
      <c r="E7" s="32">
        <v>4245335</v>
      </c>
      <c r="F7" s="33">
        <v>1</v>
      </c>
      <c r="G7" s="32">
        <f>E7-D7</f>
        <v>49351.599999999627</v>
      </c>
      <c r="H7" s="33">
        <f>E7/D7</f>
        <v>1.0117616289902385</v>
      </c>
      <c r="I7" s="32">
        <v>3905290</v>
      </c>
      <c r="J7" s="33">
        <v>1</v>
      </c>
      <c r="K7" s="32">
        <f>I7-D7</f>
        <v>-290693.40000000037</v>
      </c>
      <c r="L7" s="33">
        <f>I7/D7</f>
        <v>0.9307210319278193</v>
      </c>
      <c r="M7" s="32">
        <f>I7-E7</f>
        <v>-340045</v>
      </c>
      <c r="N7" s="34">
        <f>I7/E7</f>
        <v>0.91990149187284398</v>
      </c>
    </row>
    <row r="8" spans="1:17" ht="8.25" hidden="1" customHeight="1" thickBot="1" x14ac:dyDescent="0.25">
      <c r="A8" s="35"/>
      <c r="B8" s="36"/>
      <c r="C8" s="37"/>
      <c r="D8" s="37"/>
      <c r="E8" s="37"/>
      <c r="F8" s="38"/>
      <c r="G8" s="37"/>
      <c r="H8" s="38"/>
      <c r="I8" s="39"/>
      <c r="J8" s="40"/>
      <c r="K8" s="39"/>
      <c r="L8" s="41"/>
      <c r="M8" s="42"/>
      <c r="N8" s="43"/>
    </row>
    <row r="9" spans="1:17" s="12" customFormat="1" ht="20.25" customHeight="1" x14ac:dyDescent="0.2">
      <c r="A9" s="44" t="s">
        <v>20</v>
      </c>
      <c r="B9" s="45">
        <f>SUM(B10:B17)</f>
        <v>27538.399999999994</v>
      </c>
      <c r="C9" s="46">
        <f>SUM(C10:C17)</f>
        <v>19964.3</v>
      </c>
      <c r="D9" s="46">
        <f>SUM(D10:D17)</f>
        <v>19964.3</v>
      </c>
      <c r="E9" s="46">
        <f>SUM(E10:E17)</f>
        <v>20720</v>
      </c>
      <c r="F9" s="47">
        <f t="shared" ref="F9:F18" si="0">E9/$E$42</f>
        <v>0.91296033557460987</v>
      </c>
      <c r="G9" s="46">
        <f t="shared" ref="G9:G18" si="1">E9-D9</f>
        <v>755.70000000000073</v>
      </c>
      <c r="H9" s="47">
        <f t="shared" ref="H9:H16" si="2">E9/D9</f>
        <v>1.0378525668317948</v>
      </c>
      <c r="I9" s="46">
        <f>SUM(I10:I17)</f>
        <v>19898.7</v>
      </c>
      <c r="J9" s="47">
        <f t="shared" ref="J9:J17" si="3">I9/$I$42</f>
        <v>0.56761798810491637</v>
      </c>
      <c r="K9" s="46">
        <f t="shared" ref="K9:K17" si="4">I9-D9</f>
        <v>-65.599999999998545</v>
      </c>
      <c r="L9" s="47">
        <f t="shared" ref="L9:L19" si="5">I9/D9</f>
        <v>0.99671413473049397</v>
      </c>
      <c r="M9" s="46">
        <f t="shared" ref="M9:M18" si="6">I9-E9</f>
        <v>-821.29999999999927</v>
      </c>
      <c r="N9" s="48">
        <f t="shared" ref="N9:N19" si="7">I9/E9</f>
        <v>0.96036196911196914</v>
      </c>
      <c r="Q9" s="62">
        <f>E9-29017.9</f>
        <v>-8297.9000000000015</v>
      </c>
    </row>
    <row r="10" spans="1:17" ht="19.5" customHeight="1" x14ac:dyDescent="0.2">
      <c r="A10" s="49" t="s">
        <v>0</v>
      </c>
      <c r="B10" s="50">
        <v>26528.6</v>
      </c>
      <c r="C10" s="23">
        <v>19000</v>
      </c>
      <c r="D10" s="23">
        <v>19000</v>
      </c>
      <c r="E10" s="23">
        <v>19000</v>
      </c>
      <c r="F10" s="24">
        <f t="shared" si="0"/>
        <v>0.83717405289177549</v>
      </c>
      <c r="G10" s="23">
        <f>E10-D10</f>
        <v>0</v>
      </c>
      <c r="H10" s="24">
        <f t="shared" si="2"/>
        <v>1</v>
      </c>
      <c r="I10" s="23">
        <v>18500</v>
      </c>
      <c r="J10" s="24">
        <f t="shared" si="3"/>
        <v>0.52771953845934416</v>
      </c>
      <c r="K10" s="25">
        <f t="shared" si="4"/>
        <v>-500</v>
      </c>
      <c r="L10" s="26">
        <f t="shared" si="5"/>
        <v>0.97368421052631582</v>
      </c>
      <c r="M10" s="25">
        <f t="shared" si="6"/>
        <v>-500</v>
      </c>
      <c r="N10" s="51">
        <f>I10/E10</f>
        <v>0.97368421052631582</v>
      </c>
    </row>
    <row r="11" spans="1:17" ht="43.5" customHeight="1" x14ac:dyDescent="0.2">
      <c r="A11" s="49" t="s">
        <v>38</v>
      </c>
      <c r="B11" s="50">
        <v>235.6</v>
      </c>
      <c r="C11" s="23">
        <v>279.5</v>
      </c>
      <c r="D11" s="23">
        <v>279.5</v>
      </c>
      <c r="E11" s="23">
        <v>284</v>
      </c>
      <c r="F11" s="24">
        <f t="shared" si="0"/>
        <v>1.2513549001119171E-2</v>
      </c>
      <c r="G11" s="23">
        <f t="shared" si="1"/>
        <v>4.5</v>
      </c>
      <c r="H11" s="24">
        <f t="shared" si="2"/>
        <v>1.0161001788908766</v>
      </c>
      <c r="I11" s="25">
        <v>290.7</v>
      </c>
      <c r="J11" s="24">
        <f t="shared" si="3"/>
        <v>8.2923280989260183E-3</v>
      </c>
      <c r="K11" s="25">
        <f>I11-D11</f>
        <v>11.199999999999989</v>
      </c>
      <c r="L11" s="26">
        <f>I11/D11</f>
        <v>1.040071556350626</v>
      </c>
      <c r="M11" s="25">
        <f>I11-E11</f>
        <v>6.6999999999999886</v>
      </c>
      <c r="N11" s="51">
        <f>I11/E11</f>
        <v>1.0235915492957746</v>
      </c>
    </row>
    <row r="12" spans="1:17" ht="43.5" customHeight="1" x14ac:dyDescent="0.2">
      <c r="A12" s="49" t="s">
        <v>41</v>
      </c>
      <c r="B12" s="50">
        <v>0</v>
      </c>
      <c r="C12" s="23">
        <v>200</v>
      </c>
      <c r="D12" s="23">
        <v>200</v>
      </c>
      <c r="E12" s="23">
        <v>400</v>
      </c>
      <c r="F12" s="24">
        <f t="shared" si="0"/>
        <v>1.7624716902984748E-2</v>
      </c>
      <c r="G12" s="23">
        <v>0</v>
      </c>
      <c r="H12" s="24">
        <f t="shared" si="2"/>
        <v>2</v>
      </c>
      <c r="I12" s="25">
        <v>360</v>
      </c>
      <c r="J12" s="24">
        <f>I12/$I$42</f>
        <v>1.0269136964614265E-2</v>
      </c>
      <c r="K12" s="25">
        <f>I12-D12</f>
        <v>160</v>
      </c>
      <c r="L12" s="26">
        <f>I12/D12</f>
        <v>1.8</v>
      </c>
      <c r="M12" s="25">
        <f>I12-E12</f>
        <v>-40</v>
      </c>
      <c r="N12" s="51">
        <v>0</v>
      </c>
    </row>
    <row r="13" spans="1:17" ht="18.75" hidden="1" customHeight="1" x14ac:dyDescent="0.2">
      <c r="A13" s="78" t="s">
        <v>1</v>
      </c>
      <c r="B13" s="50">
        <v>301.7</v>
      </c>
      <c r="C13" s="23">
        <v>0</v>
      </c>
      <c r="D13" s="23">
        <v>0</v>
      </c>
      <c r="E13" s="23">
        <v>0</v>
      </c>
      <c r="F13" s="24">
        <f t="shared" si="0"/>
        <v>0</v>
      </c>
      <c r="G13" s="23">
        <f t="shared" si="1"/>
        <v>0</v>
      </c>
      <c r="H13" s="24" t="e">
        <f t="shared" si="2"/>
        <v>#DIV/0!</v>
      </c>
      <c r="I13" s="25">
        <v>0</v>
      </c>
      <c r="J13" s="24">
        <f t="shared" si="3"/>
        <v>0</v>
      </c>
      <c r="K13" s="25">
        <f t="shared" si="4"/>
        <v>0</v>
      </c>
      <c r="L13" s="26" t="e">
        <f t="shared" si="5"/>
        <v>#DIV/0!</v>
      </c>
      <c r="M13" s="25">
        <f t="shared" si="6"/>
        <v>0</v>
      </c>
      <c r="N13" s="51">
        <v>0</v>
      </c>
    </row>
    <row r="14" spans="1:17" s="7" customFormat="1" ht="17.25" customHeight="1" x14ac:dyDescent="0.2">
      <c r="A14" s="64" t="s">
        <v>36</v>
      </c>
      <c r="B14" s="52">
        <v>13.1</v>
      </c>
      <c r="C14" s="25">
        <v>31</v>
      </c>
      <c r="D14" s="25">
        <v>31</v>
      </c>
      <c r="E14" s="25">
        <v>31</v>
      </c>
      <c r="F14" s="24">
        <f>E14/$E$42</f>
        <v>1.3659155599813179E-3</v>
      </c>
      <c r="G14" s="23">
        <f>E14-D14</f>
        <v>0</v>
      </c>
      <c r="H14" s="24">
        <f t="shared" si="2"/>
        <v>1</v>
      </c>
      <c r="I14" s="25">
        <v>226</v>
      </c>
      <c r="J14" s="24">
        <f>I14/$I$42</f>
        <v>6.4467359833411779E-3</v>
      </c>
      <c r="K14" s="25">
        <f>I14-D14</f>
        <v>195</v>
      </c>
      <c r="L14" s="26">
        <f t="shared" si="5"/>
        <v>7.290322580645161</v>
      </c>
      <c r="M14" s="25">
        <f>I14-E14</f>
        <v>195</v>
      </c>
      <c r="N14" s="51">
        <f>I14/E14</f>
        <v>7.290322580645161</v>
      </c>
    </row>
    <row r="15" spans="1:17" s="7" customFormat="1" ht="17.25" customHeight="1" x14ac:dyDescent="0.2">
      <c r="A15" s="64" t="s">
        <v>2</v>
      </c>
      <c r="B15" s="52">
        <v>407.6</v>
      </c>
      <c r="C15" s="25">
        <v>408.8</v>
      </c>
      <c r="D15" s="25">
        <v>408.8</v>
      </c>
      <c r="E15" s="25">
        <v>960</v>
      </c>
      <c r="F15" s="24">
        <f t="shared" si="0"/>
        <v>4.2299320567163394E-2</v>
      </c>
      <c r="G15" s="23">
        <f t="shared" si="1"/>
        <v>551.20000000000005</v>
      </c>
      <c r="H15" s="24">
        <f t="shared" si="2"/>
        <v>2.3483365949119372</v>
      </c>
      <c r="I15" s="25">
        <v>477</v>
      </c>
      <c r="J15" s="24">
        <f t="shared" si="3"/>
        <v>1.3606606478113901E-2</v>
      </c>
      <c r="K15" s="25">
        <f t="shared" si="4"/>
        <v>68.199999999999989</v>
      </c>
      <c r="L15" s="26">
        <f t="shared" si="5"/>
        <v>1.1668297455968688</v>
      </c>
      <c r="M15" s="25">
        <f t="shared" si="6"/>
        <v>-483</v>
      </c>
      <c r="N15" s="51">
        <f t="shared" si="7"/>
        <v>0.49687500000000001</v>
      </c>
    </row>
    <row r="16" spans="1:17" ht="13.5" customHeight="1" x14ac:dyDescent="0.2">
      <c r="A16" s="64" t="s">
        <v>22</v>
      </c>
      <c r="B16" s="52">
        <v>51.8</v>
      </c>
      <c r="C16" s="25">
        <v>45</v>
      </c>
      <c r="D16" s="25">
        <v>45</v>
      </c>
      <c r="E16" s="25">
        <v>45</v>
      </c>
      <c r="F16" s="24">
        <f t="shared" si="0"/>
        <v>1.982780651585784E-3</v>
      </c>
      <c r="G16" s="23">
        <f t="shared" si="1"/>
        <v>0</v>
      </c>
      <c r="H16" s="24">
        <f t="shared" si="2"/>
        <v>1</v>
      </c>
      <c r="I16" s="25">
        <v>45</v>
      </c>
      <c r="J16" s="24">
        <f t="shared" si="3"/>
        <v>1.2836421205767831E-3</v>
      </c>
      <c r="K16" s="25">
        <f t="shared" si="4"/>
        <v>0</v>
      </c>
      <c r="L16" s="26">
        <f t="shared" si="5"/>
        <v>1</v>
      </c>
      <c r="M16" s="25">
        <f>I16-E16</f>
        <v>0</v>
      </c>
      <c r="N16" s="51">
        <f t="shared" si="7"/>
        <v>1</v>
      </c>
    </row>
    <row r="17" spans="1:14" s="7" customFormat="1" ht="0.75" hidden="1" customHeight="1" x14ac:dyDescent="0.2">
      <c r="A17" s="64" t="s">
        <v>23</v>
      </c>
      <c r="B17" s="52"/>
      <c r="C17" s="25"/>
      <c r="D17" s="25"/>
      <c r="E17" s="25"/>
      <c r="F17" s="24">
        <f t="shared" si="0"/>
        <v>0</v>
      </c>
      <c r="G17" s="23">
        <f t="shared" si="1"/>
        <v>0</v>
      </c>
      <c r="H17" s="24" t="s">
        <v>11</v>
      </c>
      <c r="I17" s="25"/>
      <c r="J17" s="24">
        <f t="shared" si="3"/>
        <v>0</v>
      </c>
      <c r="K17" s="25">
        <f t="shared" si="4"/>
        <v>0</v>
      </c>
      <c r="L17" s="26" t="e">
        <f t="shared" si="5"/>
        <v>#DIV/0!</v>
      </c>
      <c r="M17" s="25">
        <f t="shared" si="6"/>
        <v>0</v>
      </c>
      <c r="N17" s="51" t="e">
        <f t="shared" si="7"/>
        <v>#DIV/0!</v>
      </c>
    </row>
    <row r="18" spans="1:14" s="7" customFormat="1" ht="24" hidden="1" customHeight="1" x14ac:dyDescent="0.2">
      <c r="A18" s="64"/>
      <c r="B18" s="52"/>
      <c r="C18" s="25"/>
      <c r="D18" s="25"/>
      <c r="E18" s="25"/>
      <c r="F18" s="26">
        <f t="shared" si="0"/>
        <v>0</v>
      </c>
      <c r="G18" s="25">
        <f t="shared" si="1"/>
        <v>0</v>
      </c>
      <c r="H18" s="26"/>
      <c r="I18" s="25"/>
      <c r="J18" s="26"/>
      <c r="K18" s="53"/>
      <c r="L18" s="26" t="e">
        <f t="shared" si="5"/>
        <v>#DIV/0!</v>
      </c>
      <c r="M18" s="53">
        <f t="shared" si="6"/>
        <v>0</v>
      </c>
      <c r="N18" s="51" t="e">
        <f t="shared" si="7"/>
        <v>#DIV/0!</v>
      </c>
    </row>
    <row r="19" spans="1:14" s="13" customFormat="1" ht="20.25" customHeight="1" x14ac:dyDescent="0.2">
      <c r="A19" s="65" t="s">
        <v>21</v>
      </c>
      <c r="B19" s="45">
        <f>SUM(B20:B29)</f>
        <v>92.3</v>
      </c>
      <c r="C19" s="45">
        <f>SUM(C20:C29)</f>
        <v>11.1</v>
      </c>
      <c r="D19" s="45">
        <f>SUM(D20:D29)</f>
        <v>101.1</v>
      </c>
      <c r="E19" s="45">
        <f>SUM(E20:E29)</f>
        <v>101.1</v>
      </c>
      <c r="F19" s="47">
        <f t="shared" ref="F19:F24" si="8">E19/$E$42</f>
        <v>4.4546471972293951E-3</v>
      </c>
      <c r="G19" s="46">
        <f>E19-D19</f>
        <v>0</v>
      </c>
      <c r="H19" s="47">
        <v>0</v>
      </c>
      <c r="I19" s="46">
        <f>SUM(I20:I29)</f>
        <v>104.2</v>
      </c>
      <c r="J19" s="47">
        <f>I19/$I$42</f>
        <v>2.9723446436466846E-3</v>
      </c>
      <c r="K19" s="46">
        <f>I19-D19</f>
        <v>3.1000000000000085</v>
      </c>
      <c r="L19" s="82">
        <f t="shared" si="5"/>
        <v>1.0306627101879329</v>
      </c>
      <c r="M19" s="81">
        <f>I19-E19</f>
        <v>3.1000000000000085</v>
      </c>
      <c r="N19" s="83">
        <f t="shared" si="7"/>
        <v>1.0306627101879329</v>
      </c>
    </row>
    <row r="20" spans="1:14" s="7" customFormat="1" ht="18.75" hidden="1" customHeight="1" x14ac:dyDescent="0.2">
      <c r="A20" s="64" t="s">
        <v>34</v>
      </c>
      <c r="B20" s="52"/>
      <c r="C20" s="25"/>
      <c r="D20" s="25"/>
      <c r="E20" s="25"/>
      <c r="F20" s="26">
        <f t="shared" si="8"/>
        <v>0</v>
      </c>
      <c r="G20" s="46">
        <f t="shared" ref="G20:G25" si="9">E20-D20</f>
        <v>0</v>
      </c>
      <c r="H20" s="27" t="e">
        <f t="shared" ref="H20:H28" si="10">E20/D20</f>
        <v>#DIV/0!</v>
      </c>
      <c r="I20" s="25"/>
      <c r="J20" s="26">
        <f>I20/$I$42</f>
        <v>0</v>
      </c>
      <c r="K20" s="25">
        <f>I20-D20</f>
        <v>0</v>
      </c>
      <c r="L20" s="27" t="e">
        <f t="shared" ref="L20:L28" si="11">I20/D20</f>
        <v>#DIV/0!</v>
      </c>
      <c r="M20" s="81">
        <f t="shared" ref="M20:M21" si="12">I20-E20</f>
        <v>0</v>
      </c>
      <c r="N20" s="56" t="e">
        <f t="shared" ref="N20:N27" si="13">I20/E20</f>
        <v>#DIV/0!</v>
      </c>
    </row>
    <row r="21" spans="1:14" s="7" customFormat="1" ht="41.25" customHeight="1" x14ac:dyDescent="0.2">
      <c r="A21" s="64" t="s">
        <v>48</v>
      </c>
      <c r="B21" s="52"/>
      <c r="C21" s="25">
        <v>11.1</v>
      </c>
      <c r="D21" s="25">
        <v>101.1</v>
      </c>
      <c r="E21" s="25">
        <v>101.1</v>
      </c>
      <c r="F21" s="26">
        <f>E21/$E$42</f>
        <v>4.4546471972293951E-3</v>
      </c>
      <c r="G21" s="63">
        <f t="shared" si="9"/>
        <v>0</v>
      </c>
      <c r="H21" s="27">
        <f t="shared" si="10"/>
        <v>1</v>
      </c>
      <c r="I21" s="25">
        <v>104.2</v>
      </c>
      <c r="J21" s="26">
        <f>I21/$I$42</f>
        <v>2.9723446436466846E-3</v>
      </c>
      <c r="K21" s="25">
        <f>I21-D21</f>
        <v>3.1000000000000085</v>
      </c>
      <c r="L21" s="27">
        <f>I21/D21</f>
        <v>1.0306627101879329</v>
      </c>
      <c r="M21" s="63">
        <f t="shared" si="12"/>
        <v>3.1000000000000085</v>
      </c>
      <c r="N21" s="51">
        <f>I21/E21</f>
        <v>1.0306627101879329</v>
      </c>
    </row>
    <row r="22" spans="1:14" s="7" customFormat="1" ht="22.5" hidden="1" customHeight="1" x14ac:dyDescent="0.2">
      <c r="A22" s="64" t="s">
        <v>24</v>
      </c>
      <c r="B22" s="52"/>
      <c r="C22" s="25"/>
      <c r="D22" s="25"/>
      <c r="E22" s="25"/>
      <c r="F22" s="26">
        <f t="shared" si="8"/>
        <v>0</v>
      </c>
      <c r="G22" s="46">
        <f t="shared" si="9"/>
        <v>0</v>
      </c>
      <c r="H22" s="27" t="e">
        <f t="shared" si="10"/>
        <v>#DIV/0!</v>
      </c>
      <c r="I22" s="25"/>
      <c r="J22" s="26">
        <f t="shared" ref="J22:J29" si="14">I22/$I$42</f>
        <v>0</v>
      </c>
      <c r="K22" s="25">
        <f t="shared" ref="K22:K29" si="15">I22-D22</f>
        <v>0</v>
      </c>
      <c r="L22" s="27" t="e">
        <f t="shared" si="11"/>
        <v>#DIV/0!</v>
      </c>
      <c r="M22" s="25">
        <f>I22-E22</f>
        <v>0</v>
      </c>
      <c r="N22" s="51" t="e">
        <f t="shared" si="13"/>
        <v>#DIV/0!</v>
      </c>
    </row>
    <row r="23" spans="1:14" s="7" customFormat="1" ht="36" hidden="1" customHeight="1" x14ac:dyDescent="0.2">
      <c r="A23" s="64" t="s">
        <v>3</v>
      </c>
      <c r="B23" s="52"/>
      <c r="C23" s="25"/>
      <c r="D23" s="25"/>
      <c r="E23" s="25"/>
      <c r="F23" s="26">
        <f t="shared" si="8"/>
        <v>0</v>
      </c>
      <c r="G23" s="46">
        <f t="shared" si="9"/>
        <v>0</v>
      </c>
      <c r="H23" s="27" t="e">
        <f t="shared" si="10"/>
        <v>#DIV/0!</v>
      </c>
      <c r="I23" s="25"/>
      <c r="J23" s="26">
        <f t="shared" si="14"/>
        <v>0</v>
      </c>
      <c r="K23" s="25">
        <f t="shared" si="15"/>
        <v>0</v>
      </c>
      <c r="L23" s="27" t="e">
        <f t="shared" si="11"/>
        <v>#DIV/0!</v>
      </c>
      <c r="M23" s="25">
        <f>I23-E23</f>
        <v>0</v>
      </c>
      <c r="N23" s="51" t="e">
        <f t="shared" si="13"/>
        <v>#DIV/0!</v>
      </c>
    </row>
    <row r="24" spans="1:14" ht="39.75" hidden="1" customHeight="1" x14ac:dyDescent="0.2">
      <c r="A24" s="78" t="s">
        <v>40</v>
      </c>
      <c r="B24" s="50">
        <v>90.2</v>
      </c>
      <c r="C24" s="25">
        <v>0</v>
      </c>
      <c r="D24" s="25">
        <v>0</v>
      </c>
      <c r="E24" s="25">
        <v>0</v>
      </c>
      <c r="F24" s="26">
        <f t="shared" si="8"/>
        <v>0</v>
      </c>
      <c r="G24" s="63">
        <f t="shared" si="9"/>
        <v>0</v>
      </c>
      <c r="H24" s="27">
        <v>0</v>
      </c>
      <c r="I24" s="25">
        <v>0</v>
      </c>
      <c r="J24" s="26">
        <f t="shared" si="14"/>
        <v>0</v>
      </c>
      <c r="K24" s="25">
        <f t="shared" si="15"/>
        <v>0</v>
      </c>
      <c r="L24" s="27" t="e">
        <f>I24/D24</f>
        <v>#DIV/0!</v>
      </c>
      <c r="M24" s="25">
        <f t="shared" ref="M24:M29" si="16">I24-E24</f>
        <v>0</v>
      </c>
      <c r="N24" s="51" t="e">
        <f t="shared" si="13"/>
        <v>#DIV/0!</v>
      </c>
    </row>
    <row r="25" spans="1:14" ht="102" hidden="1" x14ac:dyDescent="0.2">
      <c r="A25" s="78" t="s">
        <v>39</v>
      </c>
      <c r="B25" s="50">
        <v>2.1</v>
      </c>
      <c r="C25" s="25">
        <v>0</v>
      </c>
      <c r="D25" s="25">
        <v>0</v>
      </c>
      <c r="E25" s="25">
        <v>0</v>
      </c>
      <c r="F25" s="26">
        <f>E25/$E$42</f>
        <v>0</v>
      </c>
      <c r="G25" s="25">
        <f t="shared" si="9"/>
        <v>0</v>
      </c>
      <c r="H25" s="27">
        <v>0</v>
      </c>
      <c r="I25" s="25">
        <v>0</v>
      </c>
      <c r="J25" s="26">
        <f t="shared" si="14"/>
        <v>0</v>
      </c>
      <c r="K25" s="25">
        <f t="shared" si="15"/>
        <v>0</v>
      </c>
      <c r="L25" s="27">
        <v>0</v>
      </c>
      <c r="M25" s="25">
        <f t="shared" si="16"/>
        <v>0</v>
      </c>
      <c r="N25" s="56">
        <v>0</v>
      </c>
    </row>
    <row r="26" spans="1:14" ht="15.75" hidden="1" customHeight="1" x14ac:dyDescent="0.2">
      <c r="A26" s="78" t="s">
        <v>25</v>
      </c>
      <c r="B26" s="50"/>
      <c r="C26" s="25"/>
      <c r="D26" s="25"/>
      <c r="E26" s="25"/>
      <c r="F26" s="26">
        <f>E26/$E$42</f>
        <v>0</v>
      </c>
      <c r="G26" s="25">
        <f>E26-D26</f>
        <v>0</v>
      </c>
      <c r="H26" s="27" t="e">
        <f t="shared" si="10"/>
        <v>#DIV/0!</v>
      </c>
      <c r="I26" s="25"/>
      <c r="J26" s="26">
        <f t="shared" si="14"/>
        <v>0</v>
      </c>
      <c r="K26" s="25">
        <f t="shared" si="15"/>
        <v>0</v>
      </c>
      <c r="L26" s="27" t="e">
        <f t="shared" si="11"/>
        <v>#DIV/0!</v>
      </c>
      <c r="M26" s="25">
        <f t="shared" si="16"/>
        <v>0</v>
      </c>
      <c r="N26" s="56" t="e">
        <f t="shared" si="13"/>
        <v>#DIV/0!</v>
      </c>
    </row>
    <row r="27" spans="1:14" ht="42.75" hidden="1" customHeight="1" x14ac:dyDescent="0.2">
      <c r="A27" s="78" t="s">
        <v>26</v>
      </c>
      <c r="B27" s="50"/>
      <c r="C27" s="25"/>
      <c r="D27" s="25"/>
      <c r="E27" s="25"/>
      <c r="F27" s="26">
        <f>E27/$E$42</f>
        <v>0</v>
      </c>
      <c r="G27" s="25">
        <f>E27-D27</f>
        <v>0</v>
      </c>
      <c r="H27" s="27" t="e">
        <f t="shared" si="10"/>
        <v>#DIV/0!</v>
      </c>
      <c r="I27" s="25"/>
      <c r="J27" s="26">
        <f t="shared" si="14"/>
        <v>0</v>
      </c>
      <c r="K27" s="25">
        <f t="shared" si="15"/>
        <v>0</v>
      </c>
      <c r="L27" s="27" t="e">
        <f t="shared" si="11"/>
        <v>#DIV/0!</v>
      </c>
      <c r="M27" s="25">
        <f t="shared" si="16"/>
        <v>0</v>
      </c>
      <c r="N27" s="56" t="e">
        <f t="shared" si="13"/>
        <v>#DIV/0!</v>
      </c>
    </row>
    <row r="28" spans="1:14" ht="30" hidden="1" customHeight="1" x14ac:dyDescent="0.2">
      <c r="A28" s="78" t="s">
        <v>8</v>
      </c>
      <c r="B28" s="50"/>
      <c r="C28" s="25"/>
      <c r="D28" s="25"/>
      <c r="E28" s="25"/>
      <c r="F28" s="26">
        <f>E28/$E$42</f>
        <v>0</v>
      </c>
      <c r="G28" s="25">
        <f>E28-D28</f>
        <v>0</v>
      </c>
      <c r="H28" s="27" t="e">
        <f t="shared" si="10"/>
        <v>#DIV/0!</v>
      </c>
      <c r="I28" s="25"/>
      <c r="J28" s="26">
        <f t="shared" si="14"/>
        <v>0</v>
      </c>
      <c r="K28" s="25">
        <f t="shared" si="15"/>
        <v>0</v>
      </c>
      <c r="L28" s="27" t="e">
        <f t="shared" si="11"/>
        <v>#DIV/0!</v>
      </c>
      <c r="M28" s="25">
        <f t="shared" si="16"/>
        <v>0</v>
      </c>
      <c r="N28" s="56" t="e">
        <f>I28/E28</f>
        <v>#DIV/0!</v>
      </c>
    </row>
    <row r="29" spans="1:14" ht="31.5" hidden="1" customHeight="1" x14ac:dyDescent="0.2">
      <c r="A29" s="78" t="s">
        <v>4</v>
      </c>
      <c r="B29" s="50">
        <v>0</v>
      </c>
      <c r="C29" s="25">
        <v>0</v>
      </c>
      <c r="D29" s="25">
        <v>0</v>
      </c>
      <c r="E29" s="25">
        <v>0</v>
      </c>
      <c r="F29" s="26">
        <f>E29/$E$42</f>
        <v>0</v>
      </c>
      <c r="G29" s="25">
        <f>E29-D29</f>
        <v>0</v>
      </c>
      <c r="H29" s="26" t="e">
        <f>E29/D29</f>
        <v>#DIV/0!</v>
      </c>
      <c r="I29" s="25">
        <v>0</v>
      </c>
      <c r="J29" s="26">
        <f t="shared" si="14"/>
        <v>0</v>
      </c>
      <c r="K29" s="25">
        <f t="shared" si="15"/>
        <v>0</v>
      </c>
      <c r="L29" s="26" t="e">
        <f>I29/D29</f>
        <v>#DIV/0!</v>
      </c>
      <c r="M29" s="25">
        <f t="shared" si="16"/>
        <v>0</v>
      </c>
      <c r="N29" s="51" t="e">
        <f>I29/E29</f>
        <v>#DIV/0!</v>
      </c>
    </row>
    <row r="30" spans="1:14" s="6" customFormat="1" ht="2.25" hidden="1" customHeight="1" x14ac:dyDescent="0.2">
      <c r="A30" s="64"/>
      <c r="B30" s="52"/>
      <c r="C30" s="25"/>
      <c r="D30" s="25"/>
      <c r="E30" s="25"/>
      <c r="F30" s="26"/>
      <c r="G30" s="25"/>
      <c r="H30" s="26"/>
      <c r="I30" s="25"/>
      <c r="J30" s="26"/>
      <c r="K30" s="25"/>
      <c r="L30" s="26"/>
      <c r="M30" s="25"/>
      <c r="N30" s="51"/>
    </row>
    <row r="31" spans="1:14" s="14" customFormat="1" ht="30" customHeight="1" x14ac:dyDescent="0.25">
      <c r="A31" s="65" t="s">
        <v>27</v>
      </c>
      <c r="B31" s="45">
        <f>B9+B19</f>
        <v>27630.699999999993</v>
      </c>
      <c r="C31" s="45">
        <f>C9+C19</f>
        <v>19975.399999999998</v>
      </c>
      <c r="D31" s="45">
        <f>D9+D19</f>
        <v>20065.399999999998</v>
      </c>
      <c r="E31" s="45">
        <f>E9+E19</f>
        <v>20821.099999999999</v>
      </c>
      <c r="F31" s="47">
        <f>E31/$E$42</f>
        <v>0.9174149827718393</v>
      </c>
      <c r="G31" s="46">
        <f>E31-D31</f>
        <v>755.70000000000073</v>
      </c>
      <c r="H31" s="47">
        <f>E31/D31</f>
        <v>1.0376618457643507</v>
      </c>
      <c r="I31" s="46">
        <f>I9+I19</f>
        <v>20002.900000000001</v>
      </c>
      <c r="J31" s="47">
        <f>I31/$I$42</f>
        <v>0.57059033274856308</v>
      </c>
      <c r="K31" s="46">
        <f>I31-D31</f>
        <v>-62.499999999996362</v>
      </c>
      <c r="L31" s="47">
        <f>I31/D31</f>
        <v>0.99688518544359961</v>
      </c>
      <c r="M31" s="46">
        <f>I31-E31</f>
        <v>-818.19999999999709</v>
      </c>
      <c r="N31" s="48">
        <f>I31/E31</f>
        <v>0.96070332499243571</v>
      </c>
    </row>
    <row r="32" spans="1:14" s="6" customFormat="1" ht="6.75" hidden="1" customHeight="1" x14ac:dyDescent="0.2">
      <c r="A32" s="66"/>
      <c r="B32" s="57"/>
      <c r="C32" s="53"/>
      <c r="D32" s="53"/>
      <c r="E32" s="53"/>
      <c r="F32" s="54"/>
      <c r="G32" s="53"/>
      <c r="H32" s="54"/>
      <c r="I32" s="53"/>
      <c r="J32" s="54"/>
      <c r="K32" s="53"/>
      <c r="L32" s="54"/>
      <c r="M32" s="53"/>
      <c r="N32" s="55"/>
    </row>
    <row r="33" spans="1:14" ht="21" customHeight="1" x14ac:dyDescent="0.2">
      <c r="A33" s="71" t="s">
        <v>5</v>
      </c>
      <c r="B33" s="72">
        <f>SUM(B34:B40)</f>
        <v>5409.2</v>
      </c>
      <c r="C33" s="72">
        <f>SUM(C34:C40)</f>
        <v>7485.6999999999989</v>
      </c>
      <c r="D33" s="72">
        <f>SUM(D34:D40)</f>
        <v>4820.7999999999984</v>
      </c>
      <c r="E33" s="72">
        <f>SUM(E34:E40)</f>
        <v>1874.2999999999993</v>
      </c>
      <c r="F33" s="73">
        <f>E33/$E$42</f>
        <v>8.2585017228160751E-2</v>
      </c>
      <c r="G33" s="70">
        <f>E33-D33</f>
        <v>-2946.4999999999991</v>
      </c>
      <c r="H33" s="73">
        <f>E33/D33</f>
        <v>0.38879439097245266</v>
      </c>
      <c r="I33" s="70">
        <f>SUM(I34:I39)</f>
        <v>15053.6</v>
      </c>
      <c r="J33" s="73">
        <f>I33/$I$42</f>
        <v>0.42940966725143698</v>
      </c>
      <c r="K33" s="70">
        <f>I33-D33</f>
        <v>10232.800000000003</v>
      </c>
      <c r="L33" s="73">
        <f>I33/D33</f>
        <v>3.1226352472618664</v>
      </c>
      <c r="M33" s="70">
        <f>I33-E33</f>
        <v>13179.300000000001</v>
      </c>
      <c r="N33" s="74">
        <f>I33/E33</f>
        <v>8.031585125113379</v>
      </c>
    </row>
    <row r="34" spans="1:14" s="7" customFormat="1" ht="18.75" customHeight="1" x14ac:dyDescent="0.2">
      <c r="A34" s="64" t="s">
        <v>28</v>
      </c>
      <c r="B34" s="52">
        <v>3381.9</v>
      </c>
      <c r="C34" s="25">
        <v>5007.8999999999996</v>
      </c>
      <c r="D34" s="25">
        <v>5007.8999999999996</v>
      </c>
      <c r="E34" s="25">
        <v>5007.8999999999996</v>
      </c>
      <c r="F34" s="26">
        <f t="shared" ref="F34:F40" si="17">E34/$E$42</f>
        <v>0.22065704944614328</v>
      </c>
      <c r="G34" s="25">
        <f t="shared" ref="G34:G40" si="18">E34-D34</f>
        <v>0</v>
      </c>
      <c r="H34" s="26">
        <f t="shared" ref="H34:H40" si="19">E34/D34</f>
        <v>1</v>
      </c>
      <c r="I34" s="25">
        <v>2437.9</v>
      </c>
      <c r="J34" s="26">
        <f t="shared" ref="J34:J40" si="20">I34/$I$42</f>
        <v>6.9542025016758657E-2</v>
      </c>
      <c r="K34" s="25">
        <f t="shared" ref="K34:K40" si="21">I34-D34</f>
        <v>-2569.9999999999995</v>
      </c>
      <c r="L34" s="26">
        <f t="shared" ref="L34:L40" si="22">I34/D34</f>
        <v>0.48681083887457821</v>
      </c>
      <c r="M34" s="25">
        <f t="shared" ref="M34:M40" si="23">I34-E34</f>
        <v>-2569.9999999999995</v>
      </c>
      <c r="N34" s="51">
        <f t="shared" ref="N34:N40" si="24">I34/E34</f>
        <v>0.48681083887457821</v>
      </c>
    </row>
    <row r="35" spans="1:14" s="7" customFormat="1" ht="18.75" customHeight="1" x14ac:dyDescent="0.2">
      <c r="A35" s="64" t="s">
        <v>29</v>
      </c>
      <c r="B35" s="52">
        <v>300</v>
      </c>
      <c r="C35" s="25">
        <v>0</v>
      </c>
      <c r="D35" s="25">
        <v>0</v>
      </c>
      <c r="E35" s="25">
        <v>0</v>
      </c>
      <c r="F35" s="26">
        <f t="shared" si="17"/>
        <v>0</v>
      </c>
      <c r="G35" s="25">
        <f t="shared" si="18"/>
        <v>0</v>
      </c>
      <c r="H35" s="26">
        <v>0</v>
      </c>
      <c r="I35" s="25">
        <v>90</v>
      </c>
      <c r="J35" s="26">
        <f t="shared" si="20"/>
        <v>2.5672842411535663E-3</v>
      </c>
      <c r="K35" s="25">
        <f t="shared" si="21"/>
        <v>90</v>
      </c>
      <c r="L35" s="26">
        <v>0</v>
      </c>
      <c r="M35" s="25">
        <f t="shared" si="23"/>
        <v>90</v>
      </c>
      <c r="N35" s="51">
        <v>0</v>
      </c>
    </row>
    <row r="36" spans="1:14" s="7" customFormat="1" ht="18.75" customHeight="1" x14ac:dyDescent="0.2">
      <c r="A36" s="64" t="s">
        <v>30</v>
      </c>
      <c r="B36" s="52">
        <v>197.2</v>
      </c>
      <c r="C36" s="25">
        <v>208.9</v>
      </c>
      <c r="D36" s="25">
        <v>207.7</v>
      </c>
      <c r="E36" s="25">
        <v>207.7</v>
      </c>
      <c r="F36" s="26">
        <f t="shared" si="17"/>
        <v>9.1516342518748288E-3</v>
      </c>
      <c r="G36" s="25">
        <f t="shared" si="18"/>
        <v>0</v>
      </c>
      <c r="H36" s="26">
        <f t="shared" si="19"/>
        <v>1</v>
      </c>
      <c r="I36" s="25">
        <v>209.8</v>
      </c>
      <c r="J36" s="26">
        <f t="shared" si="20"/>
        <v>5.984624819933536E-3</v>
      </c>
      <c r="K36" s="25">
        <f t="shared" si="21"/>
        <v>2.1000000000000227</v>
      </c>
      <c r="L36" s="26">
        <f t="shared" si="22"/>
        <v>1.0101107366393838</v>
      </c>
      <c r="M36" s="25">
        <f t="shared" si="23"/>
        <v>2.1000000000000227</v>
      </c>
      <c r="N36" s="51">
        <f t="shared" si="24"/>
        <v>1.0101107366393838</v>
      </c>
    </row>
    <row r="37" spans="1:14" s="7" customFormat="1" ht="17.25" customHeight="1" x14ac:dyDescent="0.2">
      <c r="A37" s="64" t="s">
        <v>31</v>
      </c>
      <c r="B37" s="52">
        <v>1530.1</v>
      </c>
      <c r="C37" s="25">
        <v>2268.9</v>
      </c>
      <c r="D37" s="25">
        <v>4679</v>
      </c>
      <c r="E37" s="25">
        <v>1732.5</v>
      </c>
      <c r="F37" s="26">
        <f t="shared" si="17"/>
        <v>7.6337055086052694E-2</v>
      </c>
      <c r="G37" s="25">
        <f t="shared" si="18"/>
        <v>-2946.5</v>
      </c>
      <c r="H37" s="26">
        <f t="shared" si="19"/>
        <v>0.37027142551827313</v>
      </c>
      <c r="I37" s="25">
        <v>12315.9</v>
      </c>
      <c r="J37" s="26">
        <f t="shared" si="20"/>
        <v>0.35131573317359122</v>
      </c>
      <c r="K37" s="25">
        <f t="shared" si="21"/>
        <v>7636.9</v>
      </c>
      <c r="L37" s="26">
        <f t="shared" si="22"/>
        <v>2.632164992519769</v>
      </c>
      <c r="M37" s="25">
        <f t="shared" si="23"/>
        <v>10583.4</v>
      </c>
      <c r="N37" s="51">
        <f t="shared" si="24"/>
        <v>7.1087445887445888</v>
      </c>
    </row>
    <row r="38" spans="1:14" s="7" customFormat="1" ht="17.25" hidden="1" customHeight="1" x14ac:dyDescent="0.2">
      <c r="A38" s="64" t="s">
        <v>32</v>
      </c>
      <c r="B38" s="52"/>
      <c r="C38" s="25"/>
      <c r="D38" s="25"/>
      <c r="E38" s="25"/>
      <c r="F38" s="26">
        <f t="shared" si="17"/>
        <v>0</v>
      </c>
      <c r="G38" s="25">
        <f t="shared" si="18"/>
        <v>0</v>
      </c>
      <c r="H38" s="26" t="e">
        <f t="shared" si="19"/>
        <v>#DIV/0!</v>
      </c>
      <c r="I38" s="25">
        <v>0</v>
      </c>
      <c r="J38" s="26">
        <f t="shared" si="20"/>
        <v>0</v>
      </c>
      <c r="K38" s="25">
        <f t="shared" si="21"/>
        <v>0</v>
      </c>
      <c r="L38" s="26" t="e">
        <f t="shared" si="22"/>
        <v>#DIV/0!</v>
      </c>
      <c r="M38" s="25">
        <f t="shared" si="23"/>
        <v>0</v>
      </c>
      <c r="N38" s="51" t="e">
        <f t="shared" si="24"/>
        <v>#DIV/0!</v>
      </c>
    </row>
    <row r="39" spans="1:14" s="7" customFormat="1" ht="17.25" hidden="1" customHeight="1" x14ac:dyDescent="0.2">
      <c r="A39" s="64" t="s">
        <v>37</v>
      </c>
      <c r="B39" s="52">
        <v>0</v>
      </c>
      <c r="C39" s="25">
        <v>0</v>
      </c>
      <c r="D39" s="25">
        <v>0</v>
      </c>
      <c r="E39" s="25">
        <v>0</v>
      </c>
      <c r="F39" s="26">
        <f t="shared" si="17"/>
        <v>0</v>
      </c>
      <c r="G39" s="25">
        <f t="shared" si="18"/>
        <v>0</v>
      </c>
      <c r="H39" s="26" t="e">
        <f t="shared" si="19"/>
        <v>#DIV/0!</v>
      </c>
      <c r="I39" s="25">
        <v>0</v>
      </c>
      <c r="J39" s="26">
        <f t="shared" si="20"/>
        <v>0</v>
      </c>
      <c r="K39" s="25">
        <f t="shared" si="21"/>
        <v>0</v>
      </c>
      <c r="L39" s="26" t="e">
        <f t="shared" si="22"/>
        <v>#DIV/0!</v>
      </c>
      <c r="M39" s="25">
        <f t="shared" si="23"/>
        <v>0</v>
      </c>
      <c r="N39" s="51" t="e">
        <f t="shared" si="24"/>
        <v>#DIV/0!</v>
      </c>
    </row>
    <row r="40" spans="1:14" s="7" customFormat="1" ht="28.5" customHeight="1" x14ac:dyDescent="0.2">
      <c r="A40" s="64" t="s">
        <v>33</v>
      </c>
      <c r="B40" s="52"/>
      <c r="C40" s="25">
        <v>0</v>
      </c>
      <c r="D40" s="25">
        <v>-5073.8</v>
      </c>
      <c r="E40" s="25">
        <v>-5073.8</v>
      </c>
      <c r="F40" s="26">
        <f t="shared" si="17"/>
        <v>-0.22356072155591003</v>
      </c>
      <c r="G40" s="25">
        <f t="shared" si="18"/>
        <v>0</v>
      </c>
      <c r="H40" s="26">
        <f t="shared" si="19"/>
        <v>1</v>
      </c>
      <c r="I40" s="25">
        <v>0</v>
      </c>
      <c r="J40" s="26">
        <f t="shared" si="20"/>
        <v>0</v>
      </c>
      <c r="K40" s="25">
        <f t="shared" si="21"/>
        <v>5073.8</v>
      </c>
      <c r="L40" s="26">
        <f t="shared" si="22"/>
        <v>0</v>
      </c>
      <c r="M40" s="25">
        <f t="shared" si="23"/>
        <v>5073.8</v>
      </c>
      <c r="N40" s="51">
        <f t="shared" si="24"/>
        <v>0</v>
      </c>
    </row>
    <row r="41" spans="1:14" s="7" customFormat="1" ht="15" hidden="1" customHeight="1" x14ac:dyDescent="0.2">
      <c r="A41" s="67"/>
      <c r="B41" s="52"/>
      <c r="C41" s="25"/>
      <c r="D41" s="25"/>
      <c r="E41" s="25"/>
      <c r="F41" s="26"/>
      <c r="G41" s="25"/>
      <c r="H41" s="26"/>
      <c r="I41" s="25"/>
      <c r="J41" s="26"/>
      <c r="K41" s="53"/>
      <c r="L41" s="54"/>
      <c r="M41" s="53"/>
      <c r="N41" s="55"/>
    </row>
    <row r="42" spans="1:14" ht="18.75" customHeight="1" x14ac:dyDescent="0.2">
      <c r="A42" s="68" t="s">
        <v>6</v>
      </c>
      <c r="B42" s="58">
        <f>B31+B33</f>
        <v>33039.899999999994</v>
      </c>
      <c r="C42" s="58">
        <f>C31+C33</f>
        <v>27461.1</v>
      </c>
      <c r="D42" s="58">
        <f>D31+D33</f>
        <v>24886.199999999997</v>
      </c>
      <c r="E42" s="58">
        <f>E31+E33</f>
        <v>22695.399999999998</v>
      </c>
      <c r="F42" s="59">
        <f>E42/$E$42</f>
        <v>1</v>
      </c>
      <c r="G42" s="60">
        <f>E42-D42</f>
        <v>-2190.7999999999993</v>
      </c>
      <c r="H42" s="59">
        <f>E42/D42</f>
        <v>0.91196727503596375</v>
      </c>
      <c r="I42" s="60">
        <f>I31+I33</f>
        <v>35056.5</v>
      </c>
      <c r="J42" s="59">
        <f>I42/$I$42</f>
        <v>1</v>
      </c>
      <c r="K42" s="60">
        <f>I42-D42</f>
        <v>10170.300000000003</v>
      </c>
      <c r="L42" s="59">
        <f>I42/D42</f>
        <v>1.4086722762012684</v>
      </c>
      <c r="M42" s="60">
        <f>I42-E42</f>
        <v>12361.100000000002</v>
      </c>
      <c r="N42" s="61">
        <f>I42/E42</f>
        <v>1.5446522202737121</v>
      </c>
    </row>
    <row r="43" spans="1:14" x14ac:dyDescent="0.2">
      <c r="A43" s="15"/>
      <c r="B43" s="21"/>
      <c r="C43" s="16"/>
      <c r="D43" s="16"/>
      <c r="E43" s="16"/>
      <c r="F43" s="17"/>
      <c r="G43" s="16"/>
      <c r="H43" s="17"/>
      <c r="I43" s="16"/>
      <c r="J43" s="17"/>
      <c r="K43" s="16"/>
      <c r="L43" s="17"/>
      <c r="M43" s="16"/>
      <c r="N43" s="19"/>
    </row>
    <row r="45" spans="1:14" x14ac:dyDescent="0.2">
      <c r="I45" s="69"/>
    </row>
  </sheetData>
  <mergeCells count="16">
    <mergeCell ref="A4:A6"/>
    <mergeCell ref="K1:N1"/>
    <mergeCell ref="A2:N2"/>
    <mergeCell ref="I3:L3"/>
    <mergeCell ref="I4:N4"/>
    <mergeCell ref="I5:I6"/>
    <mergeCell ref="C4:H4"/>
    <mergeCell ref="D5:D6"/>
    <mergeCell ref="E5:E6"/>
    <mergeCell ref="K5:L5"/>
    <mergeCell ref="M5:N5"/>
    <mergeCell ref="J5:J6"/>
    <mergeCell ref="B5:B6"/>
    <mergeCell ref="G5:H5"/>
    <mergeCell ref="F5:F6"/>
    <mergeCell ref="C5:C6"/>
  </mergeCells>
  <phoneticPr fontId="0" type="noConversion"/>
  <pageMargins left="0.39370078740157483" right="0.39370078740157483" top="1.5748031496062993" bottom="0" header="0" footer="0.11811023622047245"/>
  <pageSetup paperSize="9" scale="7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Сахарова Галина Александровна</cp:lastModifiedBy>
  <cp:lastPrinted>2020-12-09T14:44:25Z</cp:lastPrinted>
  <dcterms:created xsi:type="dcterms:W3CDTF">2007-02-19T15:18:48Z</dcterms:created>
  <dcterms:modified xsi:type="dcterms:W3CDTF">2020-12-09T14:52:41Z</dcterms:modified>
</cp:coreProperties>
</file>