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90" windowWidth="14265" windowHeight="7200"/>
  </bookViews>
  <sheets>
    <sheet name="Приложение 2 расходы" sheetId="1" r:id="rId1"/>
  </sheets>
  <definedNames>
    <definedName name="_xlnm.Print_Area" localSheetId="0">'Приложение 2 расходы'!$A$1:$N$75</definedName>
  </definedNames>
  <calcPr calcId="144525"/>
</workbook>
</file>

<file path=xl/calcChain.xml><?xml version="1.0" encoding="utf-8"?>
<calcChain xmlns="http://schemas.openxmlformats.org/spreadsheetml/2006/main">
  <c r="N63" i="1" l="1"/>
  <c r="N40" i="1"/>
  <c r="N41" i="1"/>
  <c r="N33" i="1"/>
  <c r="N34" i="1"/>
  <c r="N35" i="1"/>
  <c r="N17" i="1"/>
  <c r="L63" i="1"/>
  <c r="L33" i="1"/>
  <c r="L34" i="1"/>
  <c r="L35" i="1"/>
  <c r="G29" i="1"/>
  <c r="G33" i="1"/>
  <c r="G34" i="1"/>
  <c r="G35" i="1"/>
  <c r="H33" i="1"/>
  <c r="H34" i="1"/>
  <c r="H35" i="1"/>
  <c r="I25" i="1"/>
  <c r="K28" i="1"/>
  <c r="M28" i="1"/>
  <c r="G28" i="1"/>
  <c r="C10" i="1"/>
  <c r="C60" i="1" l="1"/>
  <c r="K11" i="1" l="1"/>
  <c r="L17" i="1" l="1"/>
  <c r="H17" i="1"/>
  <c r="D10" i="1"/>
  <c r="L18" i="1"/>
  <c r="L19" i="1"/>
  <c r="H18" i="1"/>
  <c r="H19" i="1"/>
  <c r="N12" i="1"/>
  <c r="C29" i="1"/>
  <c r="D29" i="1"/>
  <c r="E29" i="1"/>
  <c r="I36" i="1"/>
  <c r="C36" i="1"/>
  <c r="D36" i="1"/>
  <c r="N54" i="1"/>
  <c r="N30" i="1"/>
  <c r="L40" i="1"/>
  <c r="L41" i="1"/>
  <c r="L42" i="1"/>
  <c r="L30" i="1"/>
  <c r="H40" i="1"/>
  <c r="H41" i="1"/>
  <c r="H42" i="1"/>
  <c r="H32" i="1"/>
  <c r="H30" i="1"/>
  <c r="B70" i="1"/>
  <c r="B66" i="1"/>
  <c r="B60" i="1"/>
  <c r="B56" i="1"/>
  <c r="B52" i="1"/>
  <c r="B44" i="1"/>
  <c r="B36" i="1"/>
  <c r="B29" i="1"/>
  <c r="B25" i="1"/>
  <c r="B22" i="1"/>
  <c r="B10" i="1"/>
  <c r="I29" i="1"/>
  <c r="N32" i="1"/>
  <c r="M35" i="1"/>
  <c r="L32" i="1"/>
  <c r="K35" i="1"/>
  <c r="M17" i="1"/>
  <c r="K17" i="1"/>
  <c r="G17" i="1"/>
  <c r="D22" i="1"/>
  <c r="E22" i="1"/>
  <c r="C22" i="1"/>
  <c r="I22" i="1"/>
  <c r="N23" i="1"/>
  <c r="M23" i="1"/>
  <c r="L23" i="1"/>
  <c r="K23" i="1"/>
  <c r="H23" i="1"/>
  <c r="G23" i="1"/>
  <c r="E36" i="1"/>
  <c r="K49" i="1"/>
  <c r="L48" i="1"/>
  <c r="K48" i="1"/>
  <c r="M40" i="1"/>
  <c r="K40" i="1"/>
  <c r="G40" i="1"/>
  <c r="N39" i="1"/>
  <c r="M39" i="1"/>
  <c r="L39" i="1"/>
  <c r="K39" i="1"/>
  <c r="H39" i="1"/>
  <c r="G39" i="1"/>
  <c r="N72" i="1"/>
  <c r="M72" i="1"/>
  <c r="L72" i="1"/>
  <c r="K72" i="1"/>
  <c r="H72" i="1"/>
  <c r="G72" i="1"/>
  <c r="I10" i="1"/>
  <c r="I70" i="1"/>
  <c r="N14" i="1"/>
  <c r="M14" i="1"/>
  <c r="L14" i="1"/>
  <c r="K14" i="1"/>
  <c r="H14" i="1"/>
  <c r="G14" i="1"/>
  <c r="M32" i="1"/>
  <c r="K32" i="1"/>
  <c r="G32" i="1"/>
  <c r="D70" i="1"/>
  <c r="E70" i="1"/>
  <c r="C70" i="1"/>
  <c r="N71" i="1"/>
  <c r="M71" i="1"/>
  <c r="L71" i="1"/>
  <c r="K71" i="1"/>
  <c r="H71" i="1"/>
  <c r="G71" i="1"/>
  <c r="M73" i="1"/>
  <c r="K73" i="1"/>
  <c r="G73" i="1"/>
  <c r="N68" i="1"/>
  <c r="M68" i="1"/>
  <c r="L68" i="1"/>
  <c r="K68" i="1"/>
  <c r="H68" i="1"/>
  <c r="G68" i="1"/>
  <c r="M67" i="1"/>
  <c r="M66" i="1" s="1"/>
  <c r="L67" i="1"/>
  <c r="K67" i="1"/>
  <c r="K66" i="1" s="1"/>
  <c r="H67" i="1"/>
  <c r="G67" i="1"/>
  <c r="G66" i="1" s="1"/>
  <c r="I66" i="1"/>
  <c r="E66" i="1"/>
  <c r="H66" i="1" s="1"/>
  <c r="D66" i="1"/>
  <c r="C66" i="1"/>
  <c r="I56" i="1"/>
  <c r="N56" i="1" s="1"/>
  <c r="D56" i="1"/>
  <c r="E56" i="1"/>
  <c r="H56" i="1" s="1"/>
  <c r="C56" i="1"/>
  <c r="N57" i="1"/>
  <c r="M57" i="1"/>
  <c r="L57" i="1"/>
  <c r="K57" i="1"/>
  <c r="H57" i="1"/>
  <c r="G57" i="1"/>
  <c r="M41" i="1"/>
  <c r="K41" i="1"/>
  <c r="G41" i="1"/>
  <c r="M33" i="1"/>
  <c r="K33" i="1"/>
  <c r="G30" i="1"/>
  <c r="M30" i="1"/>
  <c r="K30" i="1"/>
  <c r="N26" i="1"/>
  <c r="N27" i="1"/>
  <c r="M26" i="1"/>
  <c r="M27" i="1"/>
  <c r="K26" i="1"/>
  <c r="K27" i="1"/>
  <c r="L26" i="1"/>
  <c r="L27" i="1"/>
  <c r="H26" i="1"/>
  <c r="H27" i="1"/>
  <c r="G26" i="1"/>
  <c r="G27" i="1"/>
  <c r="D25" i="1"/>
  <c r="E25" i="1"/>
  <c r="C25" i="1"/>
  <c r="M18" i="1"/>
  <c r="K18" i="1"/>
  <c r="G18" i="1"/>
  <c r="N20" i="1"/>
  <c r="M20" i="1"/>
  <c r="L20" i="1"/>
  <c r="K20" i="1"/>
  <c r="H20" i="1"/>
  <c r="G20" i="1"/>
  <c r="N19" i="1"/>
  <c r="M19" i="1"/>
  <c r="K19" i="1"/>
  <c r="G19" i="1"/>
  <c r="N37" i="1"/>
  <c r="N15" i="1"/>
  <c r="N16" i="1"/>
  <c r="L37" i="1"/>
  <c r="L16" i="1"/>
  <c r="G37" i="1"/>
  <c r="H37" i="1"/>
  <c r="H16" i="1"/>
  <c r="I60" i="1"/>
  <c r="I52" i="1"/>
  <c r="I44" i="1"/>
  <c r="D60" i="1"/>
  <c r="E60" i="1"/>
  <c r="D52" i="1"/>
  <c r="E52" i="1"/>
  <c r="C52" i="1"/>
  <c r="D44" i="1"/>
  <c r="E44" i="1"/>
  <c r="C44" i="1"/>
  <c r="E10" i="1"/>
  <c r="M61" i="1"/>
  <c r="M62" i="1"/>
  <c r="M63" i="1"/>
  <c r="M64" i="1"/>
  <c r="N61" i="1"/>
  <c r="L61" i="1"/>
  <c r="K61" i="1"/>
  <c r="K62" i="1"/>
  <c r="K63" i="1"/>
  <c r="K64" i="1"/>
  <c r="M37" i="1"/>
  <c r="M38" i="1"/>
  <c r="M42" i="1"/>
  <c r="M58" i="1"/>
  <c r="K58" i="1"/>
  <c r="K56" i="1" s="1"/>
  <c r="K37" i="1"/>
  <c r="K38" i="1"/>
  <c r="K42" i="1"/>
  <c r="G42" i="1"/>
  <c r="K31" i="1"/>
  <c r="K29" i="1" s="1"/>
  <c r="K34" i="1"/>
  <c r="G61" i="1"/>
  <c r="H61" i="1"/>
  <c r="N62" i="1"/>
  <c r="N53" i="1"/>
  <c r="N46" i="1"/>
  <c r="N50" i="1"/>
  <c r="N45" i="1"/>
  <c r="N38" i="1"/>
  <c r="N31" i="1"/>
  <c r="N13" i="1"/>
  <c r="N11" i="1"/>
  <c r="N8" i="1"/>
  <c r="M54" i="1"/>
  <c r="M53" i="1"/>
  <c r="M46" i="1"/>
  <c r="M47" i="1"/>
  <c r="M50" i="1"/>
  <c r="M45" i="1"/>
  <c r="M34" i="1"/>
  <c r="M31" i="1"/>
  <c r="M29" i="1" s="1"/>
  <c r="M12" i="1"/>
  <c r="M13" i="1"/>
  <c r="M15" i="1"/>
  <c r="M16" i="1"/>
  <c r="M11" i="1"/>
  <c r="M8" i="1"/>
  <c r="L62" i="1"/>
  <c r="L56" i="1"/>
  <c r="L54" i="1"/>
  <c r="L53" i="1"/>
  <c r="L46" i="1"/>
  <c r="L47" i="1"/>
  <c r="L50" i="1"/>
  <c r="L45" i="1"/>
  <c r="L38" i="1"/>
  <c r="L31" i="1"/>
  <c r="L12" i="1"/>
  <c r="L13" i="1"/>
  <c r="L15" i="1"/>
  <c r="L11" i="1"/>
  <c r="L8" i="1"/>
  <c r="K54" i="1"/>
  <c r="K53" i="1"/>
  <c r="K46" i="1"/>
  <c r="K47" i="1"/>
  <c r="K44" i="1" s="1"/>
  <c r="K50" i="1"/>
  <c r="K45" i="1"/>
  <c r="K12" i="1"/>
  <c r="K13" i="1"/>
  <c r="K15" i="1"/>
  <c r="K16" i="1"/>
  <c r="K8" i="1"/>
  <c r="H63" i="1"/>
  <c r="H62" i="1"/>
  <c r="H54" i="1"/>
  <c r="H53" i="1"/>
  <c r="H46" i="1"/>
  <c r="H47" i="1"/>
  <c r="H50" i="1"/>
  <c r="H45" i="1"/>
  <c r="H38" i="1"/>
  <c r="H31" i="1"/>
  <c r="H12" i="1"/>
  <c r="H13" i="1"/>
  <c r="H15" i="1"/>
  <c r="H11" i="1"/>
  <c r="H8" i="1"/>
  <c r="G63" i="1"/>
  <c r="G64" i="1"/>
  <c r="G62" i="1"/>
  <c r="G58" i="1"/>
  <c r="G56" i="1" s="1"/>
  <c r="G54" i="1"/>
  <c r="G53" i="1"/>
  <c r="G46" i="1"/>
  <c r="G47" i="1"/>
  <c r="G50" i="1"/>
  <c r="G45" i="1"/>
  <c r="G38" i="1"/>
  <c r="G31" i="1"/>
  <c r="G12" i="1"/>
  <c r="G13" i="1"/>
  <c r="G15" i="1"/>
  <c r="G16" i="1"/>
  <c r="G11" i="1"/>
  <c r="G8" i="1"/>
  <c r="N49" i="1"/>
  <c r="H49" i="1"/>
  <c r="M49" i="1"/>
  <c r="G49" i="1"/>
  <c r="L49" i="1"/>
  <c r="N48" i="1"/>
  <c r="H48" i="1"/>
  <c r="M48" i="1"/>
  <c r="G48" i="1"/>
  <c r="M56" i="1"/>
  <c r="G70" i="1"/>
  <c r="H60" i="1"/>
  <c r="N36" i="1"/>
  <c r="K52" i="1"/>
  <c r="N25" i="1"/>
  <c r="K70" i="1"/>
  <c r="K75" i="1" s="1"/>
  <c r="M70" i="1"/>
  <c r="M75" i="1" s="1"/>
  <c r="K25" i="1" l="1"/>
  <c r="L66" i="1"/>
  <c r="K60" i="1"/>
  <c r="L60" i="1"/>
  <c r="L44" i="1"/>
  <c r="K36" i="1"/>
  <c r="H36" i="1"/>
  <c r="H29" i="1"/>
  <c r="L25" i="1"/>
  <c r="G22" i="1"/>
  <c r="B75" i="1"/>
  <c r="N60" i="1"/>
  <c r="M10" i="1"/>
  <c r="M60" i="1"/>
  <c r="G60" i="1"/>
  <c r="G36" i="1"/>
  <c r="L36" i="1"/>
  <c r="M36" i="1"/>
  <c r="N29" i="1"/>
  <c r="H25" i="1"/>
  <c r="H22" i="1"/>
  <c r="K22" i="1"/>
  <c r="K10" i="1"/>
  <c r="G10" i="1"/>
  <c r="H10" i="1"/>
  <c r="G44" i="1"/>
  <c r="M44" i="1"/>
  <c r="C75" i="1"/>
  <c r="N52" i="1"/>
  <c r="G52" i="1"/>
  <c r="M52" i="1"/>
  <c r="H44" i="1"/>
  <c r="L52" i="1"/>
  <c r="H52" i="1"/>
  <c r="D75" i="1"/>
  <c r="E75" i="1"/>
  <c r="M22" i="1"/>
  <c r="L10" i="1"/>
  <c r="L29" i="1"/>
  <c r="N10" i="1"/>
  <c r="N22" i="1"/>
  <c r="I75" i="1"/>
  <c r="G25" i="1"/>
  <c r="M25" i="1"/>
  <c r="L22" i="1"/>
  <c r="J10" i="1" l="1"/>
  <c r="J28" i="1"/>
  <c r="J26" i="1"/>
  <c r="G75" i="1"/>
  <c r="J44" i="1"/>
  <c r="J29" i="1"/>
  <c r="F61" i="1"/>
  <c r="F58" i="1"/>
  <c r="F41" i="1"/>
  <c r="F13" i="1"/>
  <c r="F66" i="1"/>
  <c r="F11" i="1"/>
  <c r="F49" i="1"/>
  <c r="F39" i="1"/>
  <c r="F16" i="1"/>
  <c r="F64" i="1"/>
  <c r="F33" i="1"/>
  <c r="F30" i="1"/>
  <c r="F37" i="1"/>
  <c r="F35" i="1"/>
  <c r="F71" i="1"/>
  <c r="F73" i="1"/>
  <c r="F23" i="1"/>
  <c r="F34" i="1"/>
  <c r="F63" i="1"/>
  <c r="F42" i="1"/>
  <c r="F38" i="1"/>
  <c r="F10" i="1"/>
  <c r="F56" i="1"/>
  <c r="F12" i="1"/>
  <c r="F15" i="1"/>
  <c r="F25" i="1"/>
  <c r="F40" i="1"/>
  <c r="F52" i="1"/>
  <c r="F68" i="1"/>
  <c r="F50" i="1"/>
  <c r="H75" i="1"/>
  <c r="F18" i="1"/>
  <c r="F62" i="1"/>
  <c r="F47" i="1"/>
  <c r="F72" i="1"/>
  <c r="F67" i="1"/>
  <c r="F32" i="1"/>
  <c r="F27" i="1"/>
  <c r="F57" i="1"/>
  <c r="F60" i="1"/>
  <c r="F48" i="1"/>
  <c r="F26" i="1"/>
  <c r="F20" i="1"/>
  <c r="F31" i="1"/>
  <c r="F14" i="1"/>
  <c r="F17" i="1"/>
  <c r="F54" i="1"/>
  <c r="F36" i="1"/>
  <c r="F46" i="1"/>
  <c r="F70" i="1"/>
  <c r="F19" i="1"/>
  <c r="F45" i="1"/>
  <c r="F53" i="1"/>
  <c r="J35" i="1"/>
  <c r="J19" i="1"/>
  <c r="J31" i="1"/>
  <c r="J16" i="1"/>
  <c r="J14" i="1"/>
  <c r="J13" i="1"/>
  <c r="J15" i="1"/>
  <c r="J17" i="1"/>
  <c r="J11" i="1"/>
  <c r="J27" i="1"/>
  <c r="J20" i="1"/>
  <c r="L75" i="1"/>
  <c r="J72" i="1"/>
  <c r="J39" i="1"/>
  <c r="J52" i="1"/>
  <c r="J45" i="1"/>
  <c r="J12" i="1"/>
  <c r="J32" i="1"/>
  <c r="J41" i="1"/>
  <c r="J58" i="1"/>
  <c r="J61" i="1"/>
  <c r="J47" i="1"/>
  <c r="J22" i="1"/>
  <c r="N75" i="1"/>
  <c r="J62" i="1"/>
  <c r="J73" i="1"/>
  <c r="J46" i="1"/>
  <c r="J25" i="1"/>
  <c r="J50" i="1"/>
  <c r="J71" i="1"/>
  <c r="J64" i="1"/>
  <c r="J48" i="1"/>
  <c r="J23" i="1"/>
  <c r="J68" i="1"/>
  <c r="J33" i="1"/>
  <c r="J37" i="1"/>
  <c r="J36" i="1"/>
  <c r="J42" i="1"/>
  <c r="J57" i="1"/>
  <c r="J70" i="1"/>
  <c r="J60" i="1"/>
  <c r="J18" i="1"/>
  <c r="J30" i="1"/>
  <c r="J38" i="1"/>
  <c r="J53" i="1"/>
  <c r="J40" i="1"/>
  <c r="J54" i="1"/>
  <c r="J49" i="1"/>
  <c r="J63" i="1"/>
  <c r="J34" i="1"/>
  <c r="J67" i="1"/>
  <c r="F22" i="1"/>
  <c r="J66" i="1"/>
  <c r="F44" i="1"/>
  <c r="J56" i="1"/>
  <c r="F29" i="1"/>
  <c r="F75" i="1" l="1"/>
  <c r="J75" i="1"/>
</calcChain>
</file>

<file path=xl/sharedStrings.xml><?xml version="1.0" encoding="utf-8"?>
<sst xmlns="http://schemas.openxmlformats.org/spreadsheetml/2006/main" count="100" uniqueCount="76">
  <si>
    <t>Всего расходов</t>
  </si>
  <si>
    <t>Общегосударственные вопросы</t>
  </si>
  <si>
    <t>Содержание Управления финансов</t>
  </si>
  <si>
    <t>Другие общегосударственные вопросы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</si>
  <si>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</si>
  <si>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</si>
  <si>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</si>
  <si>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</si>
  <si>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</si>
  <si>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Социальная политика</t>
  </si>
  <si>
    <t>ВСЕГО РАСХОДОВ</t>
  </si>
  <si>
    <t>Коммунальное хозяйство</t>
  </si>
  <si>
    <t>Национальная экономика</t>
  </si>
  <si>
    <t>Транспорт</t>
  </si>
  <si>
    <t>Другие вопросы в области национальной экономики</t>
  </si>
  <si>
    <t>Культура</t>
  </si>
  <si>
    <t>Другие вопросы в области соц.политики</t>
  </si>
  <si>
    <t>сумма</t>
  </si>
  <si>
    <t>Социальное обеспечение населения</t>
  </si>
  <si>
    <t>Стационарная медицинская помощь</t>
  </si>
  <si>
    <t>Другие вопросы в области ЖКХ</t>
  </si>
  <si>
    <t>Другие вопросы в области культуры</t>
  </si>
  <si>
    <t>Охрана семьи и детства</t>
  </si>
  <si>
    <t>-</t>
  </si>
  <si>
    <t>Жилищное хозяйство</t>
  </si>
  <si>
    <t>темп роста</t>
  </si>
  <si>
    <t>% выполнения</t>
  </si>
  <si>
    <t>Сельское хозяйство и рыболовство</t>
  </si>
  <si>
    <t>Судебная система</t>
  </si>
  <si>
    <t>Наименование показателя</t>
  </si>
  <si>
    <t>показатели ожидаемого исполнения бюджета</t>
  </si>
  <si>
    <t>доля в сумме расходов, %</t>
  </si>
  <si>
    <t xml:space="preserve">проект бюджета </t>
  </si>
  <si>
    <t>отклонение показателей ожидаемого исполнения от показателей уточненного плана</t>
  </si>
  <si>
    <t>Содержание УМИ</t>
  </si>
  <si>
    <t>Содержание Контрольно-счетной палаты ЗР</t>
  </si>
  <si>
    <t>Обеспечение пожарной безопасности</t>
  </si>
  <si>
    <t>Связь и информатика</t>
  </si>
  <si>
    <t>Благоустройство</t>
  </si>
  <si>
    <t>Культура, кинематография</t>
  </si>
  <si>
    <t>Здравоохранение</t>
  </si>
  <si>
    <t>Другие вопросы в области здравоохранения</t>
  </si>
  <si>
    <t>Физическая культура и спорт</t>
  </si>
  <si>
    <t>Физическая культура</t>
  </si>
  <si>
    <t>Массовый спорт</t>
  </si>
  <si>
    <t>Дотации на выравнивание бюджетной обеспеченности</t>
  </si>
  <si>
    <t>Иные дотации</t>
  </si>
  <si>
    <t>Содержание Управления ЖКХиС</t>
  </si>
  <si>
    <t>Содержание МКУ "Северное"</t>
  </si>
  <si>
    <t>Содержание Управления образования</t>
  </si>
  <si>
    <t>Содержание Центр. бухгалтерии УО</t>
  </si>
  <si>
    <t>тыс. руб.</t>
  </si>
  <si>
    <t>СРАВНИТЕЛЬНАЯ ТАБЛИЦА ПО РАСХОДАМ МЕСТНОГО БЮДЖЕТА</t>
  </si>
  <si>
    <t>Содержание главы МО</t>
  </si>
  <si>
    <t>Содержание Администрации МО</t>
  </si>
  <si>
    <t>Национальная оборона</t>
  </si>
  <si>
    <t>Мобилизационная и вневойсковая подготовка</t>
  </si>
  <si>
    <t>Пенсионное обеспечение</t>
  </si>
  <si>
    <t>Обеспечение проведения выборов и референдумов</t>
  </si>
  <si>
    <t>Содержание представительного органа МО</t>
  </si>
  <si>
    <t>Дорожное хозяйство (дорожные фонды)</t>
  </si>
  <si>
    <t>фактическое исполнение</t>
  </si>
  <si>
    <t>Национальная безопастность и правоохранительная деятельность</t>
  </si>
  <si>
    <t>Резервный фонд Администрации МО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</si>
  <si>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</si>
  <si>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Молодежная политика </t>
  </si>
  <si>
    <t>2017 год</t>
  </si>
  <si>
    <t>ПРИЛОЖЕНИЕ № 2 к заключению на проект местного бюджета на 2021 год</t>
  </si>
  <si>
    <t>2021</t>
  </si>
  <si>
    <t>отклонение от показателей уточненого плана на 2020 год</t>
  </si>
  <si>
    <t>отклонение от показателей ожидаемого исполнения бюджета за 2020 год</t>
  </si>
  <si>
    <t>утверждено бюджетом (решение от 27.12.2019 № 2)</t>
  </si>
  <si>
    <t>показатели уточненного плана на 2020</t>
  </si>
  <si>
    <t xml:space="preserve">Другие вопросы в области национальной безопасности и правоохранительной деятельности 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</si>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</sst>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р_."/>
    <numFmt numFmtId="165" formatCode="0.0%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Fill="1"/>
    <xf numFmtId="165" fontId="2" fillId="0" borderId="0" xfId="0" applyNumberFormat="1" applyFont="1"/>
    <xf numFmtId="165" fontId="2" fillId="0" borderId="0" xfId="1" applyNumberFormat="1" applyFont="1"/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5" fontId="2" fillId="0" borderId="0" xfId="0" applyNumberFormat="1" applyFont="1" applyBorder="1"/>
    <xf numFmtId="165" fontId="2" fillId="0" borderId="0" xfId="1" applyNumberFormat="1" applyFont="1" applyFill="1" applyBorder="1"/>
    <xf numFmtId="164" fontId="2" fillId="2" borderId="0" xfId="0" applyNumberFormat="1" applyFont="1" applyFill="1"/>
    <xf numFmtId="164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4" fillId="0" borderId="0" xfId="0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165" fontId="4" fillId="4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165" fontId="4" fillId="5" borderId="1" xfId="0" applyNumberFormat="1" applyFont="1" applyFill="1" applyBorder="1" applyAlignment="1">
      <alignment horizontal="right" vertical="center"/>
    </xf>
    <xf numFmtId="165" fontId="4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N161"/>
  <sheetViews>
    <sheetView tabSelected="1" zoomScaleNormal="100" zoomScaleSheetLayoutView="90" workbookViewId="0">
      <pane xSplit="1" ySplit="8" topLeftCell="D9" activePane="bottomRight" state="frozen"/>
      <selection pane="topRight" activeCell="D1" sqref="D1"/>
      <selection pane="bottomLeft" activeCell="A10" sqref="A10"/>
      <selection pane="bottomRight" activeCell="A4" sqref="A4:A7"/>
    </sheetView>
  </sheetViews>
  <sheetFormatPr defaultRowHeight="12.75" x14ac:dyDescent="0.2"/>
  <cols>
    <col min="1" max="1" width="44.42578125" style="21" customWidth="1"/>
    <col min="2" max="2" width="0.140625" style="21" customWidth="1"/>
    <col min="3" max="3" width="15.42578125" style="2" customWidth="1"/>
    <col min="4" max="4" width="14" style="2" customWidth="1"/>
    <col min="5" max="5" width="15" style="16" customWidth="1"/>
    <col min="6" max="6" width="10.28515625" style="4" customWidth="1"/>
    <col min="7" max="7" width="14.85546875" style="2" customWidth="1"/>
    <col min="8" max="8" width="12" style="4" customWidth="1"/>
    <col min="9" max="9" width="13.140625" style="2" customWidth="1"/>
    <col min="10" max="10" width="10.140625" style="4" customWidth="1"/>
    <col min="11" max="11" width="14.140625" style="2" customWidth="1"/>
    <col min="12" max="12" width="11.85546875" style="4" customWidth="1"/>
    <col min="13" max="13" width="14.42578125" style="2" customWidth="1"/>
    <col min="14" max="14" width="13.28515625" style="5" customWidth="1"/>
    <col min="15" max="16384" width="9.140625" style="1"/>
  </cols>
  <sheetData>
    <row r="1" spans="1:14" ht="32.25" customHeight="1" x14ac:dyDescent="0.2">
      <c r="A1" s="57"/>
      <c r="B1" s="57"/>
      <c r="C1" s="6"/>
      <c r="D1" s="7"/>
      <c r="E1" s="8"/>
      <c r="F1" s="7"/>
      <c r="G1" s="7"/>
      <c r="H1" s="7"/>
      <c r="I1" s="7"/>
      <c r="J1" s="7"/>
      <c r="K1" s="65" t="s">
        <v>67</v>
      </c>
      <c r="L1" s="65"/>
      <c r="M1" s="65"/>
      <c r="N1" s="65"/>
    </row>
    <row r="2" spans="1:14" ht="22.5" customHeight="1" x14ac:dyDescent="0.2">
      <c r="A2" s="69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2" customHeight="1" x14ac:dyDescent="0.2">
      <c r="A3" s="22"/>
      <c r="B3" s="22"/>
      <c r="C3" s="70"/>
      <c r="D3" s="70"/>
      <c r="E3" s="70"/>
      <c r="F3" s="70"/>
      <c r="G3" s="70"/>
      <c r="H3" s="70"/>
      <c r="I3" s="58"/>
      <c r="J3" s="24"/>
      <c r="K3" s="58"/>
      <c r="L3" s="24"/>
      <c r="M3" s="58"/>
      <c r="N3" s="25" t="s">
        <v>51</v>
      </c>
    </row>
    <row r="4" spans="1:14" s="9" customFormat="1" ht="17.25" customHeight="1" x14ac:dyDescent="0.2">
      <c r="A4" s="68" t="s">
        <v>29</v>
      </c>
      <c r="B4" s="26" t="s">
        <v>66</v>
      </c>
      <c r="C4" s="77">
        <v>2020</v>
      </c>
      <c r="D4" s="77"/>
      <c r="E4" s="77"/>
      <c r="F4" s="77"/>
      <c r="G4" s="77"/>
      <c r="H4" s="77"/>
      <c r="I4" s="79" t="s">
        <v>68</v>
      </c>
      <c r="J4" s="79"/>
      <c r="K4" s="79"/>
      <c r="L4" s="79"/>
      <c r="M4" s="79"/>
      <c r="N4" s="79"/>
    </row>
    <row r="5" spans="1:14" ht="15.75" customHeight="1" x14ac:dyDescent="0.2">
      <c r="A5" s="68"/>
      <c r="B5" s="78" t="s">
        <v>61</v>
      </c>
      <c r="C5" s="66" t="s">
        <v>71</v>
      </c>
      <c r="D5" s="71" t="s">
        <v>72</v>
      </c>
      <c r="E5" s="66" t="s">
        <v>30</v>
      </c>
      <c r="F5" s="74" t="s">
        <v>31</v>
      </c>
      <c r="G5" s="74" t="s">
        <v>33</v>
      </c>
      <c r="H5" s="76"/>
      <c r="I5" s="71" t="s">
        <v>32</v>
      </c>
      <c r="J5" s="81" t="s">
        <v>31</v>
      </c>
      <c r="K5" s="66" t="s">
        <v>69</v>
      </c>
      <c r="L5" s="78"/>
      <c r="M5" s="78" t="s">
        <v>70</v>
      </c>
      <c r="N5" s="78"/>
    </row>
    <row r="6" spans="1:14" ht="24.75" customHeight="1" x14ac:dyDescent="0.2">
      <c r="A6" s="68"/>
      <c r="B6" s="78"/>
      <c r="C6" s="67"/>
      <c r="D6" s="72"/>
      <c r="E6" s="73"/>
      <c r="F6" s="75"/>
      <c r="G6" s="76"/>
      <c r="H6" s="76"/>
      <c r="I6" s="80"/>
      <c r="J6" s="82"/>
      <c r="K6" s="78"/>
      <c r="L6" s="78"/>
      <c r="M6" s="78"/>
      <c r="N6" s="78"/>
    </row>
    <row r="7" spans="1:14" ht="26.25" customHeight="1" x14ac:dyDescent="0.2">
      <c r="A7" s="68"/>
      <c r="B7" s="78"/>
      <c r="C7" s="67"/>
      <c r="D7" s="72"/>
      <c r="E7" s="73"/>
      <c r="F7" s="75"/>
      <c r="G7" s="59" t="s">
        <v>17</v>
      </c>
      <c r="H7" s="60" t="s">
        <v>26</v>
      </c>
      <c r="I7" s="80"/>
      <c r="J7" s="82"/>
      <c r="K7" s="61" t="s">
        <v>17</v>
      </c>
      <c r="L7" s="62" t="s">
        <v>25</v>
      </c>
      <c r="M7" s="61" t="s">
        <v>17</v>
      </c>
      <c r="N7" s="27" t="s">
        <v>25</v>
      </c>
    </row>
    <row r="8" spans="1:14" s="10" customFormat="1" ht="14.25" hidden="1" x14ac:dyDescent="0.2">
      <c r="A8" s="28" t="s">
        <v>0</v>
      </c>
      <c r="B8" s="28"/>
      <c r="C8" s="29">
        <v>3640631.2</v>
      </c>
      <c r="D8" s="29">
        <v>4871131.4000000004</v>
      </c>
      <c r="E8" s="29">
        <v>4830340.8</v>
      </c>
      <c r="F8" s="30">
        <v>1</v>
      </c>
      <c r="G8" s="29">
        <f>E8-D8</f>
        <v>-40790.600000000559</v>
      </c>
      <c r="H8" s="30">
        <f>E8/D8</f>
        <v>0.9916260522144813</v>
      </c>
      <c r="I8" s="29">
        <v>3953944.4</v>
      </c>
      <c r="J8" s="31">
        <v>1</v>
      </c>
      <c r="K8" s="32">
        <f>I8-D8</f>
        <v>-917187.00000000047</v>
      </c>
      <c r="L8" s="31">
        <f>I8/D8</f>
        <v>0.81170965743194678</v>
      </c>
      <c r="M8" s="32">
        <f>I8-E8</f>
        <v>-876396.39999999991</v>
      </c>
      <c r="N8" s="33">
        <f>I8/E8</f>
        <v>0.81856427190396175</v>
      </c>
    </row>
    <row r="9" spans="1:14" s="11" customFormat="1" ht="3.75" hidden="1" customHeight="1" x14ac:dyDescent="0.2">
      <c r="A9" s="34"/>
      <c r="B9" s="34"/>
      <c r="C9" s="19"/>
      <c r="D9" s="19"/>
      <c r="E9" s="19"/>
      <c r="F9" s="20"/>
      <c r="G9" s="19"/>
      <c r="H9" s="35"/>
      <c r="I9" s="36"/>
      <c r="J9" s="37"/>
      <c r="K9" s="38"/>
      <c r="L9" s="37"/>
      <c r="M9" s="38"/>
      <c r="N9" s="39"/>
    </row>
    <row r="10" spans="1:14" s="10" customFormat="1" ht="18.75" customHeight="1" x14ac:dyDescent="0.2">
      <c r="A10" s="40" t="s">
        <v>1</v>
      </c>
      <c r="B10" s="41">
        <f>SUM(B11:B20)</f>
        <v>13380.4</v>
      </c>
      <c r="C10" s="41">
        <f>SUM(C11:C20)</f>
        <v>15861.5</v>
      </c>
      <c r="D10" s="41">
        <f>SUM(D11:D20)</f>
        <v>15861.5</v>
      </c>
      <c r="E10" s="41">
        <f>SUM(E11:E20)</f>
        <v>15027.2</v>
      </c>
      <c r="F10" s="42">
        <f>E10/E75</f>
        <v>0.41833791744151094</v>
      </c>
      <c r="G10" s="41">
        <f>SUM(G11:G20)</f>
        <v>-834.3</v>
      </c>
      <c r="H10" s="42">
        <f t="shared" ref="H10:H27" si="0">E10/D10</f>
        <v>0.94740093938152137</v>
      </c>
      <c r="I10" s="41">
        <f>SUM(I11:I20)</f>
        <v>24338.199999999997</v>
      </c>
      <c r="J10" s="43">
        <f>I10/I75</f>
        <v>0.69425641464493038</v>
      </c>
      <c r="K10" s="44">
        <f>SUM(K11:K20)</f>
        <v>8476.6999999999989</v>
      </c>
      <c r="L10" s="43">
        <f t="shared" ref="L10:L27" si="1">I10/D10</f>
        <v>1.5344198215805565</v>
      </c>
      <c r="M10" s="44">
        <f>SUM(M11:M20)</f>
        <v>9310.9999999999982</v>
      </c>
      <c r="N10" s="43">
        <f t="shared" ref="N10:N27" si="2">I10/E10</f>
        <v>1.6196097742759792</v>
      </c>
    </row>
    <row r="11" spans="1:14" s="11" customFormat="1" x14ac:dyDescent="0.2">
      <c r="A11" s="45" t="s">
        <v>53</v>
      </c>
      <c r="B11" s="19">
        <v>2519.6999999999998</v>
      </c>
      <c r="C11" s="19">
        <v>2734.2</v>
      </c>
      <c r="D11" s="19">
        <v>2734.2</v>
      </c>
      <c r="E11" s="19">
        <v>2734.2</v>
      </c>
      <c r="F11" s="20">
        <f t="shared" ref="F11:F20" si="3">E11/$E$75</f>
        <v>7.6116610803647983E-2</v>
      </c>
      <c r="G11" s="19">
        <f t="shared" ref="G11:G28" si="4">E11-D11</f>
        <v>0</v>
      </c>
      <c r="H11" s="20">
        <f t="shared" si="0"/>
        <v>1</v>
      </c>
      <c r="I11" s="19">
        <v>2752.6</v>
      </c>
      <c r="J11" s="18">
        <f t="shared" ref="J11:J20" si="5">I11/$I$75</f>
        <v>7.8518962246658983E-2</v>
      </c>
      <c r="K11" s="17">
        <f>I11-D11</f>
        <v>18.400000000000091</v>
      </c>
      <c r="L11" s="18">
        <f t="shared" si="1"/>
        <v>1.00672957354985</v>
      </c>
      <c r="M11" s="17">
        <f t="shared" ref="M11:M28" si="6">I11-E11</f>
        <v>18.400000000000091</v>
      </c>
      <c r="N11" s="46">
        <f t="shared" si="2"/>
        <v>1.00672957354985</v>
      </c>
    </row>
    <row r="12" spans="1:14" s="11" customFormat="1" ht="12.75" customHeight="1" x14ac:dyDescent="0.2">
      <c r="A12" s="45" t="s">
        <v>59</v>
      </c>
      <c r="B12" s="19">
        <v>7.8</v>
      </c>
      <c r="C12" s="19">
        <v>34.9</v>
      </c>
      <c r="D12" s="19">
        <v>34.9</v>
      </c>
      <c r="E12" s="19">
        <v>34.9</v>
      </c>
      <c r="F12" s="20">
        <f t="shared" si="3"/>
        <v>9.7157110564235051E-4</v>
      </c>
      <c r="G12" s="19">
        <f t="shared" si="4"/>
        <v>0</v>
      </c>
      <c r="H12" s="20">
        <f t="shared" si="0"/>
        <v>1</v>
      </c>
      <c r="I12" s="19">
        <v>7.8</v>
      </c>
      <c r="J12" s="18">
        <f t="shared" si="5"/>
        <v>2.2249796756664247E-4</v>
      </c>
      <c r="K12" s="17">
        <f t="shared" ref="K12:K28" si="7">I12-D12</f>
        <v>-27.099999999999998</v>
      </c>
      <c r="L12" s="18">
        <f t="shared" si="1"/>
        <v>0.22349570200573066</v>
      </c>
      <c r="M12" s="17">
        <f t="shared" si="6"/>
        <v>-27.099999999999998</v>
      </c>
      <c r="N12" s="46">
        <f>I12/E12</f>
        <v>0.22349570200573066</v>
      </c>
    </row>
    <row r="13" spans="1:14" s="11" customFormat="1" x14ac:dyDescent="0.2">
      <c r="A13" s="45" t="s">
        <v>54</v>
      </c>
      <c r="B13" s="19">
        <v>9307.7999999999993</v>
      </c>
      <c r="C13" s="19">
        <v>11030.1</v>
      </c>
      <c r="D13" s="19">
        <v>11350.1</v>
      </c>
      <c r="E13" s="19">
        <v>10792.1</v>
      </c>
      <c r="F13" s="20">
        <f t="shared" si="3"/>
        <v>0.3004381813525161</v>
      </c>
      <c r="G13" s="19">
        <f t="shared" si="4"/>
        <v>-558</v>
      </c>
      <c r="H13" s="20">
        <f t="shared" si="0"/>
        <v>0.95083743755561623</v>
      </c>
      <c r="I13" s="19">
        <v>10981.5</v>
      </c>
      <c r="J13" s="18">
        <f t="shared" si="5"/>
        <v>0.31325146549142108</v>
      </c>
      <c r="K13" s="17">
        <f t="shared" si="7"/>
        <v>-368.60000000000036</v>
      </c>
      <c r="L13" s="18">
        <f t="shared" si="1"/>
        <v>0.96752451520250915</v>
      </c>
      <c r="M13" s="17">
        <f t="shared" si="6"/>
        <v>189.39999999999964</v>
      </c>
      <c r="N13" s="46">
        <f t="shared" si="2"/>
        <v>1.0175498744451961</v>
      </c>
    </row>
    <row r="14" spans="1:14" s="11" customFormat="1" hidden="1" x14ac:dyDescent="0.2">
      <c r="A14" s="45" t="s">
        <v>28</v>
      </c>
      <c r="B14" s="19"/>
      <c r="C14" s="19"/>
      <c r="D14" s="19"/>
      <c r="E14" s="19"/>
      <c r="F14" s="20">
        <f t="shared" si="3"/>
        <v>0</v>
      </c>
      <c r="G14" s="19">
        <f t="shared" si="4"/>
        <v>0</v>
      </c>
      <c r="H14" s="20" t="e">
        <f t="shared" si="0"/>
        <v>#DIV/0!</v>
      </c>
      <c r="I14" s="19"/>
      <c r="J14" s="18">
        <f t="shared" si="5"/>
        <v>0</v>
      </c>
      <c r="K14" s="17">
        <f t="shared" si="7"/>
        <v>0</v>
      </c>
      <c r="L14" s="18" t="e">
        <f t="shared" si="1"/>
        <v>#DIV/0!</v>
      </c>
      <c r="M14" s="17">
        <f t="shared" si="6"/>
        <v>0</v>
      </c>
      <c r="N14" s="46" t="e">
        <f t="shared" si="2"/>
        <v>#DIV/0!</v>
      </c>
    </row>
    <row r="15" spans="1:14" s="11" customFormat="1" hidden="1" x14ac:dyDescent="0.2">
      <c r="A15" s="45" t="s">
        <v>2</v>
      </c>
      <c r="B15" s="19"/>
      <c r="C15" s="19"/>
      <c r="D15" s="19"/>
      <c r="E15" s="19"/>
      <c r="F15" s="20">
        <f t="shared" si="3"/>
        <v>0</v>
      </c>
      <c r="G15" s="19">
        <f t="shared" si="4"/>
        <v>0</v>
      </c>
      <c r="H15" s="20" t="e">
        <f t="shared" si="0"/>
        <v>#DIV/0!</v>
      </c>
      <c r="I15" s="19"/>
      <c r="J15" s="18">
        <f t="shared" si="5"/>
        <v>0</v>
      </c>
      <c r="K15" s="17">
        <f t="shared" si="7"/>
        <v>0</v>
      </c>
      <c r="L15" s="18" t="e">
        <f t="shared" si="1"/>
        <v>#DIV/0!</v>
      </c>
      <c r="M15" s="17">
        <f t="shared" si="6"/>
        <v>0</v>
      </c>
      <c r="N15" s="46" t="e">
        <f t="shared" si="2"/>
        <v>#DIV/0!</v>
      </c>
    </row>
    <row r="16" spans="1:14" s="11" customFormat="1" ht="17.25" customHeight="1" x14ac:dyDescent="0.2">
      <c r="A16" s="45" t="s">
        <v>35</v>
      </c>
      <c r="B16" s="19">
        <v>448.5</v>
      </c>
      <c r="C16" s="19">
        <v>483.4</v>
      </c>
      <c r="D16" s="19">
        <v>483.4</v>
      </c>
      <c r="E16" s="19">
        <v>483.4</v>
      </c>
      <c r="F16" s="20">
        <f t="shared" si="3"/>
        <v>1.345723416812356E-2</v>
      </c>
      <c r="G16" s="19">
        <f t="shared" si="4"/>
        <v>0</v>
      </c>
      <c r="H16" s="20">
        <f t="shared" si="0"/>
        <v>1</v>
      </c>
      <c r="I16" s="19">
        <v>483.4</v>
      </c>
      <c r="J16" s="18">
        <f t="shared" si="5"/>
        <v>1.378916891304038E-2</v>
      </c>
      <c r="K16" s="17">
        <f t="shared" si="7"/>
        <v>0</v>
      </c>
      <c r="L16" s="18">
        <f t="shared" si="1"/>
        <v>1</v>
      </c>
      <c r="M16" s="17">
        <f t="shared" si="6"/>
        <v>0</v>
      </c>
      <c r="N16" s="46">
        <f t="shared" si="2"/>
        <v>1</v>
      </c>
    </row>
    <row r="17" spans="1:14" s="11" customFormat="1" ht="16.5" hidden="1" customHeight="1" x14ac:dyDescent="0.2">
      <c r="A17" s="45" t="s">
        <v>58</v>
      </c>
      <c r="B17" s="19">
        <v>0</v>
      </c>
      <c r="C17" s="19">
        <v>0</v>
      </c>
      <c r="D17" s="19">
        <v>0</v>
      </c>
      <c r="E17" s="19">
        <v>0</v>
      </c>
      <c r="F17" s="20">
        <f>E17/$E$75</f>
        <v>0</v>
      </c>
      <c r="G17" s="19">
        <f>E17-D17</f>
        <v>0</v>
      </c>
      <c r="H17" s="20" t="e">
        <f t="shared" si="0"/>
        <v>#DIV/0!</v>
      </c>
      <c r="I17" s="19">
        <v>0</v>
      </c>
      <c r="J17" s="18">
        <f>I17/$I$75</f>
        <v>0</v>
      </c>
      <c r="K17" s="17">
        <f>I17-D17</f>
        <v>0</v>
      </c>
      <c r="L17" s="18" t="e">
        <f t="shared" si="1"/>
        <v>#DIV/0!</v>
      </c>
      <c r="M17" s="17">
        <f>I17-E17</f>
        <v>0</v>
      </c>
      <c r="N17" s="46" t="e">
        <f t="shared" si="2"/>
        <v>#DIV/0!</v>
      </c>
    </row>
    <row r="18" spans="1:14" s="11" customFormat="1" ht="15" customHeight="1" x14ac:dyDescent="0.2">
      <c r="A18" s="45" t="s">
        <v>63</v>
      </c>
      <c r="B18" s="19">
        <v>0</v>
      </c>
      <c r="C18" s="19">
        <v>250</v>
      </c>
      <c r="D18" s="19">
        <v>250</v>
      </c>
      <c r="E18" s="19">
        <v>0</v>
      </c>
      <c r="F18" s="20">
        <f t="shared" si="3"/>
        <v>0</v>
      </c>
      <c r="G18" s="19">
        <f t="shared" si="4"/>
        <v>-250</v>
      </c>
      <c r="H18" s="20">
        <f t="shared" si="0"/>
        <v>0</v>
      </c>
      <c r="I18" s="19">
        <v>150</v>
      </c>
      <c r="J18" s="18">
        <f t="shared" si="5"/>
        <v>4.2788070685892783E-3</v>
      </c>
      <c r="K18" s="17">
        <f t="shared" si="7"/>
        <v>-100</v>
      </c>
      <c r="L18" s="18">
        <f t="shared" si="1"/>
        <v>0.6</v>
      </c>
      <c r="M18" s="17">
        <f t="shared" si="6"/>
        <v>150</v>
      </c>
      <c r="N18" s="51" t="s">
        <v>23</v>
      </c>
    </row>
    <row r="19" spans="1:14" s="11" customFormat="1" hidden="1" x14ac:dyDescent="0.2">
      <c r="A19" s="45" t="s">
        <v>34</v>
      </c>
      <c r="B19" s="19"/>
      <c r="C19" s="19"/>
      <c r="D19" s="19"/>
      <c r="E19" s="19"/>
      <c r="F19" s="20">
        <f t="shared" si="3"/>
        <v>0</v>
      </c>
      <c r="G19" s="19">
        <f t="shared" si="4"/>
        <v>0</v>
      </c>
      <c r="H19" s="20" t="e">
        <f t="shared" si="0"/>
        <v>#DIV/0!</v>
      </c>
      <c r="I19" s="19"/>
      <c r="J19" s="18">
        <f t="shared" si="5"/>
        <v>0</v>
      </c>
      <c r="K19" s="17">
        <f t="shared" si="7"/>
        <v>0</v>
      </c>
      <c r="L19" s="18" t="e">
        <f t="shared" si="1"/>
        <v>#DIV/0!</v>
      </c>
      <c r="M19" s="17">
        <f t="shared" si="6"/>
        <v>0</v>
      </c>
      <c r="N19" s="46" t="e">
        <f t="shared" si="2"/>
        <v>#DIV/0!</v>
      </c>
    </row>
    <row r="20" spans="1:14" s="11" customFormat="1" ht="17.25" customHeight="1" x14ac:dyDescent="0.2">
      <c r="A20" s="45" t="s">
        <v>3</v>
      </c>
      <c r="B20" s="19">
        <v>1096.5999999999999</v>
      </c>
      <c r="C20" s="19">
        <v>1328.9</v>
      </c>
      <c r="D20" s="19">
        <v>1008.9</v>
      </c>
      <c r="E20" s="19">
        <v>982.6</v>
      </c>
      <c r="F20" s="20">
        <f t="shared" si="3"/>
        <v>2.7354320011580908E-2</v>
      </c>
      <c r="G20" s="19">
        <f t="shared" si="4"/>
        <v>-26.299999999999955</v>
      </c>
      <c r="H20" s="20">
        <f t="shared" si="0"/>
        <v>0.97393200515412826</v>
      </c>
      <c r="I20" s="19">
        <v>9962.9</v>
      </c>
      <c r="J20" s="18">
        <f t="shared" si="5"/>
        <v>0.28419551295765411</v>
      </c>
      <c r="K20" s="17">
        <f t="shared" si="7"/>
        <v>8954</v>
      </c>
      <c r="L20" s="18">
        <f t="shared" si="1"/>
        <v>9.8750123897313902</v>
      </c>
      <c r="M20" s="17">
        <f t="shared" si="6"/>
        <v>8980.2999999999993</v>
      </c>
      <c r="N20" s="46">
        <f t="shared" si="2"/>
        <v>10.139324241807449</v>
      </c>
    </row>
    <row r="21" spans="1:14" s="11" customFormat="1" ht="5.25" hidden="1" customHeight="1" thickBot="1" x14ac:dyDescent="0.25">
      <c r="A21" s="45"/>
      <c r="B21" s="19"/>
      <c r="C21" s="19"/>
      <c r="D21" s="19"/>
      <c r="E21" s="19"/>
      <c r="F21" s="20"/>
      <c r="G21" s="19"/>
      <c r="H21" s="20"/>
      <c r="I21" s="19"/>
      <c r="J21" s="18"/>
      <c r="K21" s="17"/>
      <c r="L21" s="18"/>
      <c r="M21" s="17"/>
      <c r="N21" s="46"/>
    </row>
    <row r="22" spans="1:14" s="11" customFormat="1" x14ac:dyDescent="0.2">
      <c r="A22" s="47" t="s">
        <v>55</v>
      </c>
      <c r="B22" s="41">
        <f>B23</f>
        <v>142.80000000000001</v>
      </c>
      <c r="C22" s="41">
        <f>C23</f>
        <v>153.9</v>
      </c>
      <c r="D22" s="41">
        <f>D23</f>
        <v>152.69999999999999</v>
      </c>
      <c r="E22" s="41">
        <f>E23</f>
        <v>152.69999999999999</v>
      </c>
      <c r="F22" s="42">
        <f>E22/E75</f>
        <v>4.250971571105642E-3</v>
      </c>
      <c r="G22" s="41">
        <f>E22-D22</f>
        <v>0</v>
      </c>
      <c r="H22" s="42">
        <f>E22/D22</f>
        <v>1</v>
      </c>
      <c r="I22" s="41">
        <f>I23</f>
        <v>165.2</v>
      </c>
      <c r="J22" s="43">
        <f>I22/I75</f>
        <v>4.7123928515396584E-3</v>
      </c>
      <c r="K22" s="44">
        <f>I22-D22</f>
        <v>12.5</v>
      </c>
      <c r="L22" s="43">
        <f>I22/D22</f>
        <v>1.0818598559266537</v>
      </c>
      <c r="M22" s="44">
        <f>I22-E22</f>
        <v>12.5</v>
      </c>
      <c r="N22" s="48">
        <f>I22/E22</f>
        <v>1.0818598559266537</v>
      </c>
    </row>
    <row r="23" spans="1:14" s="11" customFormat="1" ht="18" customHeight="1" x14ac:dyDescent="0.2">
      <c r="A23" s="45" t="s">
        <v>56</v>
      </c>
      <c r="B23" s="19">
        <v>142.80000000000001</v>
      </c>
      <c r="C23" s="19">
        <v>153.9</v>
      </c>
      <c r="D23" s="19">
        <v>152.69999999999999</v>
      </c>
      <c r="E23" s="19">
        <v>152.69999999999999</v>
      </c>
      <c r="F23" s="20">
        <f>E23/E75</f>
        <v>4.250971571105642E-3</v>
      </c>
      <c r="G23" s="19">
        <f>E23-D23</f>
        <v>0</v>
      </c>
      <c r="H23" s="20">
        <f>E23/D23</f>
        <v>1</v>
      </c>
      <c r="I23" s="19">
        <v>165.2</v>
      </c>
      <c r="J23" s="18">
        <f>I23/I75</f>
        <v>4.7123928515396584E-3</v>
      </c>
      <c r="K23" s="17">
        <f>I23-D23</f>
        <v>12.5</v>
      </c>
      <c r="L23" s="18">
        <f>I23/D23</f>
        <v>1.0818598559266537</v>
      </c>
      <c r="M23" s="17">
        <f>I23-E23</f>
        <v>12.5</v>
      </c>
      <c r="N23" s="46">
        <f>I23/E23</f>
        <v>1.0818598559266537</v>
      </c>
    </row>
    <row r="24" spans="1:14" s="11" customFormat="1" ht="5.25" hidden="1" customHeight="1" thickBot="1" x14ac:dyDescent="0.25">
      <c r="A24" s="45"/>
      <c r="B24" s="19"/>
      <c r="C24" s="19"/>
      <c r="D24" s="19"/>
      <c r="E24" s="19"/>
      <c r="F24" s="20"/>
      <c r="G24" s="19"/>
      <c r="H24" s="20"/>
      <c r="I24" s="19"/>
      <c r="J24" s="18"/>
      <c r="K24" s="17"/>
      <c r="L24" s="18"/>
      <c r="M24" s="17"/>
      <c r="N24" s="46"/>
    </row>
    <row r="25" spans="1:14" s="11" customFormat="1" ht="25.5" x14ac:dyDescent="0.2">
      <c r="A25" s="47" t="s">
        <v>62</v>
      </c>
      <c r="B25" s="41">
        <f>SUM(B26:B27)</f>
        <v>520.6</v>
      </c>
      <c r="C25" s="41">
        <f>SUM(C26:C27)</f>
        <v>721.4</v>
      </c>
      <c r="D25" s="41">
        <f>SUM(D26:D27)</f>
        <v>721.4</v>
      </c>
      <c r="E25" s="41">
        <f>SUM(E26:E27)</f>
        <v>599.79999999999995</v>
      </c>
      <c r="F25" s="42">
        <f>E25/E75</f>
        <v>1.6697660434506642E-2</v>
      </c>
      <c r="G25" s="41">
        <f t="shared" si="4"/>
        <v>-121.60000000000002</v>
      </c>
      <c r="H25" s="42">
        <f t="shared" si="0"/>
        <v>0.83143886886609364</v>
      </c>
      <c r="I25" s="41">
        <f>SUM(I26:I28)</f>
        <v>583.29999999999995</v>
      </c>
      <c r="J25" s="43">
        <f>I25/I75</f>
        <v>1.6638854420720838E-2</v>
      </c>
      <c r="K25" s="44">
        <f>I25-D25</f>
        <v>-138.10000000000002</v>
      </c>
      <c r="L25" s="43">
        <f t="shared" si="1"/>
        <v>0.80856667590795672</v>
      </c>
      <c r="M25" s="44">
        <f t="shared" si="6"/>
        <v>-16.5</v>
      </c>
      <c r="N25" s="48">
        <f t="shared" si="2"/>
        <v>0.97249083027675887</v>
      </c>
    </row>
    <row r="26" spans="1:14" s="11" customFormat="1" ht="41.25" customHeight="1" x14ac:dyDescent="0.2">
      <c r="A26" s="45" t="s">
        <v>64</v>
      </c>
      <c r="B26" s="19">
        <v>82.1</v>
      </c>
      <c r="C26" s="19">
        <v>260</v>
      </c>
      <c r="D26" s="19">
        <v>260</v>
      </c>
      <c r="E26" s="19">
        <v>138.4</v>
      </c>
      <c r="F26" s="20">
        <f>E26/E75</f>
        <v>3.8528779662149377E-3</v>
      </c>
      <c r="G26" s="19">
        <f t="shared" si="4"/>
        <v>-121.6</v>
      </c>
      <c r="H26" s="20">
        <f t="shared" si="0"/>
        <v>0.53230769230769237</v>
      </c>
      <c r="I26" s="19">
        <v>0</v>
      </c>
      <c r="J26" s="18">
        <f>I26/I75</f>
        <v>0</v>
      </c>
      <c r="K26" s="17">
        <f t="shared" si="7"/>
        <v>-260</v>
      </c>
      <c r="L26" s="18">
        <f t="shared" si="1"/>
        <v>0</v>
      </c>
      <c r="M26" s="17">
        <f t="shared" si="6"/>
        <v>-138.4</v>
      </c>
      <c r="N26" s="46">
        <f t="shared" si="2"/>
        <v>0</v>
      </c>
    </row>
    <row r="27" spans="1:14" s="11" customFormat="1" ht="20.25" customHeight="1" x14ac:dyDescent="0.2">
      <c r="A27" s="45" t="s">
        <v>36</v>
      </c>
      <c r="B27" s="19">
        <v>438.5</v>
      </c>
      <c r="C27" s="19">
        <v>461.4</v>
      </c>
      <c r="D27" s="19">
        <v>461.4</v>
      </c>
      <c r="E27" s="19">
        <v>461.4</v>
      </c>
      <c r="F27" s="20">
        <f>E27/E75</f>
        <v>1.2844782468291705E-2</v>
      </c>
      <c r="G27" s="19">
        <f t="shared" si="4"/>
        <v>0</v>
      </c>
      <c r="H27" s="20">
        <f t="shared" si="0"/>
        <v>1</v>
      </c>
      <c r="I27" s="19">
        <v>560.9</v>
      </c>
      <c r="J27" s="18">
        <f>I27/I75</f>
        <v>1.5999885898478172E-2</v>
      </c>
      <c r="K27" s="17">
        <f t="shared" si="7"/>
        <v>99.5</v>
      </c>
      <c r="L27" s="18">
        <f t="shared" si="1"/>
        <v>1.2156480277416559</v>
      </c>
      <c r="M27" s="17">
        <f t="shared" si="6"/>
        <v>99.5</v>
      </c>
      <c r="N27" s="46">
        <f t="shared" si="2"/>
        <v>1.2156480277416559</v>
      </c>
    </row>
    <row r="28" spans="1:14" s="11" customFormat="1" ht="36.75" customHeight="1" x14ac:dyDescent="0.2">
      <c r="A28" s="45" t="s">
        <v>73</v>
      </c>
      <c r="B28" s="19"/>
      <c r="C28" s="19">
        <v>0</v>
      </c>
      <c r="D28" s="19">
        <v>0</v>
      </c>
      <c r="E28" s="19">
        <v>0</v>
      </c>
      <c r="F28" s="20" t="s">
        <v>23</v>
      </c>
      <c r="G28" s="19">
        <f t="shared" si="4"/>
        <v>0</v>
      </c>
      <c r="H28" s="20" t="s">
        <v>23</v>
      </c>
      <c r="I28" s="19">
        <v>22.4</v>
      </c>
      <c r="J28" s="18">
        <f>I28/I75</f>
        <v>6.3896852224266552E-4</v>
      </c>
      <c r="K28" s="63">
        <f t="shared" si="7"/>
        <v>22.4</v>
      </c>
      <c r="L28" s="20" t="s">
        <v>23</v>
      </c>
      <c r="M28" s="63">
        <f t="shared" si="6"/>
        <v>22.4</v>
      </c>
      <c r="N28" s="51" t="s">
        <v>23</v>
      </c>
    </row>
    <row r="29" spans="1:14" s="11" customFormat="1" ht="15" customHeight="1" x14ac:dyDescent="0.2">
      <c r="A29" s="47" t="s">
        <v>12</v>
      </c>
      <c r="B29" s="41">
        <f>SUM(B30:B34)</f>
        <v>1124.0999999999999</v>
      </c>
      <c r="C29" s="41">
        <f>SUM(C30:C35)</f>
        <v>1109</v>
      </c>
      <c r="D29" s="41">
        <f>SUM(D30:D35)</f>
        <v>1804.8000000000002</v>
      </c>
      <c r="E29" s="41">
        <f>SUM(E30:E35)</f>
        <v>1287.6000000000001</v>
      </c>
      <c r="F29" s="42">
        <f>E29/E75</f>
        <v>3.5845127668340707E-2</v>
      </c>
      <c r="G29" s="41">
        <f>SUM(G31:G35)</f>
        <v>-517.20000000000005</v>
      </c>
      <c r="H29" s="42">
        <f t="shared" ref="H29:H42" si="8">E29/D29</f>
        <v>0.71343085106382975</v>
      </c>
      <c r="I29" s="41">
        <f>SUM(I30:I35)</f>
        <v>1194.2</v>
      </c>
      <c r="J29" s="43">
        <f>I29/I75</f>
        <v>3.4065009342062108E-2</v>
      </c>
      <c r="K29" s="44">
        <f>SUM(K30:K35)</f>
        <v>-610.60000000000014</v>
      </c>
      <c r="L29" s="43">
        <f t="shared" ref="L29:L42" si="9">I29/D29</f>
        <v>0.66167996453900702</v>
      </c>
      <c r="M29" s="44">
        <f>SUM(M30:M35)</f>
        <v>-93.400000000000063</v>
      </c>
      <c r="N29" s="43">
        <f t="shared" ref="N29:N41" si="10">I29/E29</f>
        <v>0.92746194470332399</v>
      </c>
    </row>
    <row r="30" spans="1:14" s="11" customFormat="1" ht="18.75" hidden="1" customHeight="1" x14ac:dyDescent="0.2">
      <c r="A30" s="45" t="s">
        <v>27</v>
      </c>
      <c r="B30" s="19"/>
      <c r="C30" s="19"/>
      <c r="D30" s="19"/>
      <c r="E30" s="19"/>
      <c r="F30" s="20">
        <f>E30/E75</f>
        <v>0</v>
      </c>
      <c r="G30" s="19">
        <f>E30-D30</f>
        <v>0</v>
      </c>
      <c r="H30" s="20" t="e">
        <f t="shared" si="8"/>
        <v>#DIV/0!</v>
      </c>
      <c r="I30" s="19"/>
      <c r="J30" s="18">
        <f>I30/I75</f>
        <v>0</v>
      </c>
      <c r="K30" s="17">
        <f t="shared" ref="K30:K35" si="11">I30-D30</f>
        <v>0</v>
      </c>
      <c r="L30" s="18" t="e">
        <f t="shared" si="9"/>
        <v>#DIV/0!</v>
      </c>
      <c r="M30" s="17">
        <f t="shared" ref="M30:M35" si="12">I30-E30</f>
        <v>0</v>
      </c>
      <c r="N30" s="46" t="e">
        <f t="shared" si="10"/>
        <v>#DIV/0!</v>
      </c>
    </row>
    <row r="31" spans="1:14" s="11" customFormat="1" ht="19.5" customHeight="1" x14ac:dyDescent="0.2">
      <c r="A31" s="45" t="s">
        <v>13</v>
      </c>
      <c r="B31" s="19">
        <v>133.5</v>
      </c>
      <c r="C31" s="19">
        <v>210.9</v>
      </c>
      <c r="D31" s="19">
        <v>210.9</v>
      </c>
      <c r="E31" s="19">
        <v>210.9</v>
      </c>
      <c r="F31" s="20">
        <f>E31/E75</f>
        <v>5.8711847042971846E-3</v>
      </c>
      <c r="G31" s="19">
        <f>E31-D31</f>
        <v>0</v>
      </c>
      <c r="H31" s="20">
        <f t="shared" si="8"/>
        <v>1</v>
      </c>
      <c r="I31" s="19">
        <v>218.7</v>
      </c>
      <c r="J31" s="18">
        <f>I31/I75</f>
        <v>6.2385007060031675E-3</v>
      </c>
      <c r="K31" s="17">
        <f t="shared" si="11"/>
        <v>7.7999999999999829</v>
      </c>
      <c r="L31" s="18">
        <f t="shared" si="9"/>
        <v>1.0369843527738263</v>
      </c>
      <c r="M31" s="17">
        <f t="shared" si="12"/>
        <v>7.7999999999999829</v>
      </c>
      <c r="N31" s="46">
        <f t="shared" si="10"/>
        <v>1.0369843527738263</v>
      </c>
    </row>
    <row r="32" spans="1:14" s="11" customFormat="1" ht="18" customHeight="1" x14ac:dyDescent="0.2">
      <c r="A32" s="45" t="s">
        <v>60</v>
      </c>
      <c r="B32" s="19">
        <v>990.6</v>
      </c>
      <c r="C32" s="19">
        <v>868.1</v>
      </c>
      <c r="D32" s="19">
        <v>1563.9</v>
      </c>
      <c r="E32" s="19">
        <v>1046.7</v>
      </c>
      <c r="F32" s="20">
        <f>E32/E75</f>
        <v>2.9138781555181903E-2</v>
      </c>
      <c r="G32" s="19">
        <f>E32-D32</f>
        <v>-517.20000000000005</v>
      </c>
      <c r="H32" s="20">
        <f t="shared" si="8"/>
        <v>0.66928831766737007</v>
      </c>
      <c r="I32" s="19">
        <v>975.5</v>
      </c>
      <c r="J32" s="18">
        <f>I32/I75</f>
        <v>2.7826508636058938E-2</v>
      </c>
      <c r="K32" s="17">
        <f t="shared" si="11"/>
        <v>-588.40000000000009</v>
      </c>
      <c r="L32" s="18">
        <f t="shared" si="9"/>
        <v>0.62376111004539925</v>
      </c>
      <c r="M32" s="17">
        <f t="shared" si="12"/>
        <v>-71.200000000000045</v>
      </c>
      <c r="N32" s="46">
        <f t="shared" si="10"/>
        <v>0.9319766886404891</v>
      </c>
    </row>
    <row r="33" spans="1:14" s="11" customFormat="1" ht="13.5" hidden="1" customHeight="1" x14ac:dyDescent="0.2">
      <c r="A33" s="45" t="s">
        <v>37</v>
      </c>
      <c r="B33" s="19"/>
      <c r="C33" s="19"/>
      <c r="D33" s="19"/>
      <c r="E33" s="19"/>
      <c r="F33" s="20">
        <f>E33/E75</f>
        <v>0</v>
      </c>
      <c r="G33" s="19">
        <f t="shared" ref="G33:G35" si="13">E33-D33</f>
        <v>0</v>
      </c>
      <c r="H33" s="20" t="e">
        <f t="shared" si="8"/>
        <v>#DIV/0!</v>
      </c>
      <c r="I33" s="19"/>
      <c r="J33" s="18">
        <f>I33/I75</f>
        <v>0</v>
      </c>
      <c r="K33" s="17">
        <f t="shared" si="11"/>
        <v>0</v>
      </c>
      <c r="L33" s="18" t="e">
        <f t="shared" si="9"/>
        <v>#DIV/0!</v>
      </c>
      <c r="M33" s="17">
        <f t="shared" si="12"/>
        <v>0</v>
      </c>
      <c r="N33" s="46" t="e">
        <f t="shared" si="10"/>
        <v>#DIV/0!</v>
      </c>
    </row>
    <row r="34" spans="1:14" s="11" customFormat="1" ht="14.25" hidden="1" customHeight="1" x14ac:dyDescent="0.2">
      <c r="A34" s="45" t="s">
        <v>60</v>
      </c>
      <c r="B34" s="19"/>
      <c r="C34" s="19"/>
      <c r="D34" s="19"/>
      <c r="E34" s="19"/>
      <c r="F34" s="20">
        <f>E34/E75</f>
        <v>0</v>
      </c>
      <c r="G34" s="19">
        <f t="shared" si="13"/>
        <v>0</v>
      </c>
      <c r="H34" s="20" t="e">
        <f t="shared" si="8"/>
        <v>#DIV/0!</v>
      </c>
      <c r="I34" s="19"/>
      <c r="J34" s="18">
        <f>I34/I75</f>
        <v>0</v>
      </c>
      <c r="K34" s="17">
        <f t="shared" si="11"/>
        <v>0</v>
      </c>
      <c r="L34" s="18" t="e">
        <f t="shared" si="9"/>
        <v>#DIV/0!</v>
      </c>
      <c r="M34" s="17">
        <f t="shared" si="12"/>
        <v>0</v>
      </c>
      <c r="N34" s="46" t="e">
        <f t="shared" si="10"/>
        <v>#DIV/0!</v>
      </c>
    </row>
    <row r="35" spans="1:14" s="11" customFormat="1" ht="28.5" customHeight="1" x14ac:dyDescent="0.2">
      <c r="A35" s="45" t="s">
        <v>14</v>
      </c>
      <c r="B35" s="19"/>
      <c r="C35" s="19">
        <v>30</v>
      </c>
      <c r="D35" s="19">
        <v>30</v>
      </c>
      <c r="E35" s="19">
        <v>30</v>
      </c>
      <c r="F35" s="20">
        <f>E35/E75</f>
        <v>8.3516140886161943E-4</v>
      </c>
      <c r="G35" s="19">
        <f t="shared" si="13"/>
        <v>0</v>
      </c>
      <c r="H35" s="20">
        <f t="shared" si="8"/>
        <v>1</v>
      </c>
      <c r="I35" s="19">
        <v>0</v>
      </c>
      <c r="J35" s="18">
        <f>I35/I75</f>
        <v>0</v>
      </c>
      <c r="K35" s="17">
        <f t="shared" si="11"/>
        <v>-30</v>
      </c>
      <c r="L35" s="18">
        <f t="shared" si="9"/>
        <v>0</v>
      </c>
      <c r="M35" s="17">
        <f t="shared" si="12"/>
        <v>-30</v>
      </c>
      <c r="N35" s="46">
        <f t="shared" si="10"/>
        <v>0</v>
      </c>
    </row>
    <row r="36" spans="1:14" s="11" customFormat="1" x14ac:dyDescent="0.2">
      <c r="A36" s="47" t="s">
        <v>4</v>
      </c>
      <c r="B36" s="41">
        <f>SUM(B37:B42)</f>
        <v>6495.1</v>
      </c>
      <c r="C36" s="41">
        <f>SUM(C37:C42)</f>
        <v>5506.3</v>
      </c>
      <c r="D36" s="41">
        <f>SUM(D37:D42)</f>
        <v>16946.2</v>
      </c>
      <c r="E36" s="41">
        <f>SUM(E37:E42)</f>
        <v>14834.900000000001</v>
      </c>
      <c r="F36" s="42">
        <f>E36/E75</f>
        <v>0.41298453281070796</v>
      </c>
      <c r="G36" s="41">
        <f>SUM(G37:G42)</f>
        <v>-2111.3000000000002</v>
      </c>
      <c r="H36" s="42">
        <f t="shared" si="8"/>
        <v>0.87541159670014523</v>
      </c>
      <c r="I36" s="41">
        <f>SUM(I37:I42)</f>
        <v>3367.8999999999996</v>
      </c>
      <c r="J36" s="43">
        <f>I36/I75</f>
        <v>9.6070628842012187E-2</v>
      </c>
      <c r="K36" s="44">
        <f>SUM(K37:K42)</f>
        <v>-13578.3</v>
      </c>
      <c r="L36" s="43">
        <f t="shared" si="9"/>
        <v>0.19874072063353432</v>
      </c>
      <c r="M36" s="44">
        <f>SUM(M37:M42)</f>
        <v>-11467</v>
      </c>
      <c r="N36" s="43">
        <f t="shared" si="10"/>
        <v>0.22702546023229003</v>
      </c>
    </row>
    <row r="37" spans="1:14" s="11" customFormat="1" ht="14.25" customHeight="1" x14ac:dyDescent="0.2">
      <c r="A37" s="45" t="s">
        <v>24</v>
      </c>
      <c r="B37" s="19">
        <v>108</v>
      </c>
      <c r="C37" s="19">
        <v>567.1</v>
      </c>
      <c r="D37" s="19">
        <v>10540</v>
      </c>
      <c r="E37" s="19">
        <v>10416.9</v>
      </c>
      <c r="F37" s="20">
        <f>E37/E75</f>
        <v>0.28999309599902007</v>
      </c>
      <c r="G37" s="19">
        <f t="shared" ref="G37:G42" si="14">E37-D37</f>
        <v>-123.10000000000036</v>
      </c>
      <c r="H37" s="20">
        <f t="shared" si="8"/>
        <v>0.98832068311195442</v>
      </c>
      <c r="I37" s="19">
        <v>76.3</v>
      </c>
      <c r="J37" s="18">
        <f>I37/I75</f>
        <v>2.1764865288890793E-3</v>
      </c>
      <c r="K37" s="17">
        <f t="shared" ref="K37:K42" si="15">I37-D37</f>
        <v>-10463.700000000001</v>
      </c>
      <c r="L37" s="18">
        <f t="shared" si="9"/>
        <v>7.2390891840607204E-3</v>
      </c>
      <c r="M37" s="17">
        <f t="shared" ref="M37:M42" si="16">I37-E37</f>
        <v>-10340.6</v>
      </c>
      <c r="N37" s="46">
        <f t="shared" si="10"/>
        <v>7.3246359281552093E-3</v>
      </c>
    </row>
    <row r="38" spans="1:14" s="11" customFormat="1" ht="16.5" customHeight="1" x14ac:dyDescent="0.2">
      <c r="A38" s="45" t="s">
        <v>11</v>
      </c>
      <c r="B38" s="19">
        <v>220.8</v>
      </c>
      <c r="C38" s="19">
        <v>252</v>
      </c>
      <c r="D38" s="19">
        <v>276.3</v>
      </c>
      <c r="E38" s="19">
        <v>45.7</v>
      </c>
      <c r="F38" s="20">
        <f>E38/E75</f>
        <v>1.2722292128325337E-3</v>
      </c>
      <c r="G38" s="19">
        <f t="shared" si="14"/>
        <v>-230.60000000000002</v>
      </c>
      <c r="H38" s="20">
        <f t="shared" si="8"/>
        <v>0.16539992761491132</v>
      </c>
      <c r="I38" s="19">
        <v>321.8</v>
      </c>
      <c r="J38" s="18">
        <f>I38/I75</f>
        <v>9.1794674311468649E-3</v>
      </c>
      <c r="K38" s="17">
        <f t="shared" si="15"/>
        <v>45.5</v>
      </c>
      <c r="L38" s="18">
        <f t="shared" si="9"/>
        <v>1.1646760767281941</v>
      </c>
      <c r="M38" s="17">
        <f t="shared" si="16"/>
        <v>276.10000000000002</v>
      </c>
      <c r="N38" s="46">
        <f t="shared" si="10"/>
        <v>7.041575492341356</v>
      </c>
    </row>
    <row r="39" spans="1:14" s="11" customFormat="1" ht="17.25" customHeight="1" x14ac:dyDescent="0.2">
      <c r="A39" s="45" t="s">
        <v>38</v>
      </c>
      <c r="B39" s="19">
        <v>6166.3</v>
      </c>
      <c r="C39" s="19">
        <v>4492.3</v>
      </c>
      <c r="D39" s="19">
        <v>5935</v>
      </c>
      <c r="E39" s="19">
        <v>4372.3</v>
      </c>
      <c r="F39" s="20">
        <f>E39/E75</f>
        <v>0.12171920759885528</v>
      </c>
      <c r="G39" s="19">
        <f t="shared" si="14"/>
        <v>-1562.6999999999998</v>
      </c>
      <c r="H39" s="20">
        <f t="shared" si="8"/>
        <v>0.73669755686604887</v>
      </c>
      <c r="I39" s="19">
        <v>2767.7</v>
      </c>
      <c r="J39" s="18">
        <f>I39/I75</f>
        <v>7.8949695491563623E-2</v>
      </c>
      <c r="K39" s="17">
        <f t="shared" si="15"/>
        <v>-3167.3</v>
      </c>
      <c r="L39" s="18">
        <f t="shared" si="9"/>
        <v>0.46633529907329396</v>
      </c>
      <c r="M39" s="17">
        <f t="shared" si="16"/>
        <v>-1604.6000000000004</v>
      </c>
      <c r="N39" s="46">
        <f t="shared" si="10"/>
        <v>0.63300779909887239</v>
      </c>
    </row>
    <row r="40" spans="1:14" s="11" customFormat="1" hidden="1" x14ac:dyDescent="0.2">
      <c r="A40" s="45" t="s">
        <v>47</v>
      </c>
      <c r="B40" s="19"/>
      <c r="C40" s="19"/>
      <c r="D40" s="19"/>
      <c r="E40" s="19"/>
      <c r="F40" s="20">
        <f>E40/E75</f>
        <v>0</v>
      </c>
      <c r="G40" s="19">
        <f t="shared" si="14"/>
        <v>0</v>
      </c>
      <c r="H40" s="20" t="e">
        <f t="shared" si="8"/>
        <v>#DIV/0!</v>
      </c>
      <c r="I40" s="19"/>
      <c r="J40" s="18">
        <f>I40/I75</f>
        <v>0</v>
      </c>
      <c r="K40" s="17">
        <f t="shared" si="15"/>
        <v>0</v>
      </c>
      <c r="L40" s="18" t="e">
        <f t="shared" si="9"/>
        <v>#DIV/0!</v>
      </c>
      <c r="M40" s="17">
        <f t="shared" si="16"/>
        <v>0</v>
      </c>
      <c r="N40" s="46" t="e">
        <f t="shared" si="10"/>
        <v>#DIV/0!</v>
      </c>
    </row>
    <row r="41" spans="1:14" s="11" customFormat="1" hidden="1" x14ac:dyDescent="0.2">
      <c r="A41" s="45" t="s">
        <v>48</v>
      </c>
      <c r="B41" s="19"/>
      <c r="C41" s="19"/>
      <c r="D41" s="19"/>
      <c r="E41" s="19"/>
      <c r="F41" s="20">
        <f>E41/E75</f>
        <v>0</v>
      </c>
      <c r="G41" s="19">
        <f t="shared" si="14"/>
        <v>0</v>
      </c>
      <c r="H41" s="20" t="e">
        <f t="shared" si="8"/>
        <v>#DIV/0!</v>
      </c>
      <c r="I41" s="19"/>
      <c r="J41" s="18">
        <f>I41/I75</f>
        <v>0</v>
      </c>
      <c r="K41" s="17">
        <f t="shared" si="15"/>
        <v>0</v>
      </c>
      <c r="L41" s="18" t="e">
        <f t="shared" si="9"/>
        <v>#DIV/0!</v>
      </c>
      <c r="M41" s="17">
        <f t="shared" si="16"/>
        <v>0</v>
      </c>
      <c r="N41" s="46" t="e">
        <f t="shared" si="10"/>
        <v>#DIV/0!</v>
      </c>
    </row>
    <row r="42" spans="1:14" s="11" customFormat="1" ht="16.5" customHeight="1" x14ac:dyDescent="0.2">
      <c r="A42" s="45" t="s">
        <v>20</v>
      </c>
      <c r="B42" s="19">
        <v>0</v>
      </c>
      <c r="C42" s="19">
        <v>194.9</v>
      </c>
      <c r="D42" s="19">
        <v>194.9</v>
      </c>
      <c r="E42" s="19">
        <v>0</v>
      </c>
      <c r="F42" s="20">
        <f>E42/E75</f>
        <v>0</v>
      </c>
      <c r="G42" s="19">
        <f t="shared" si="14"/>
        <v>-194.9</v>
      </c>
      <c r="H42" s="20">
        <f t="shared" si="8"/>
        <v>0</v>
      </c>
      <c r="I42" s="19">
        <v>202.1</v>
      </c>
      <c r="J42" s="18">
        <f>I42/I75</f>
        <v>5.7649793904126206E-3</v>
      </c>
      <c r="K42" s="17">
        <f t="shared" si="15"/>
        <v>7.1999999999999886</v>
      </c>
      <c r="L42" s="18">
        <f t="shared" si="9"/>
        <v>1.0369420215495124</v>
      </c>
      <c r="M42" s="17">
        <f t="shared" si="16"/>
        <v>202.1</v>
      </c>
      <c r="N42" s="51" t="s">
        <v>23</v>
      </c>
    </row>
    <row r="43" spans="1:14" s="11" customFormat="1" ht="0.75" customHeight="1" x14ac:dyDescent="0.2">
      <c r="A43" s="49"/>
      <c r="B43" s="19"/>
      <c r="C43" s="19"/>
      <c r="D43" s="36"/>
      <c r="E43" s="36"/>
      <c r="F43" s="35"/>
      <c r="G43" s="36"/>
      <c r="H43" s="35"/>
      <c r="I43" s="36"/>
      <c r="J43" s="37"/>
      <c r="K43" s="38"/>
      <c r="L43" s="37"/>
      <c r="M43" s="38"/>
      <c r="N43" s="39"/>
    </row>
    <row r="44" spans="1:14" s="11" customFormat="1" ht="13.5" customHeight="1" x14ac:dyDescent="0.2">
      <c r="A44" s="47" t="s">
        <v>5</v>
      </c>
      <c r="B44" s="41">
        <f>SUM(B45:B50)</f>
        <v>0</v>
      </c>
      <c r="C44" s="41">
        <f>SUM(C45:C50)</f>
        <v>0</v>
      </c>
      <c r="D44" s="41">
        <f>SUM(D45:D50)</f>
        <v>30</v>
      </c>
      <c r="E44" s="41">
        <f>SUM(E45:E50)</f>
        <v>0</v>
      </c>
      <c r="F44" s="42">
        <f>E44/E75</f>
        <v>0</v>
      </c>
      <c r="G44" s="41">
        <f>SUM(G45:G50)</f>
        <v>-30</v>
      </c>
      <c r="H44" s="42">
        <f t="shared" ref="H44:H50" si="17">E44/D44</f>
        <v>0</v>
      </c>
      <c r="I44" s="41">
        <f>SUM(I45:I50)</f>
        <v>0</v>
      </c>
      <c r="J44" s="43">
        <f>I44/I75</f>
        <v>0</v>
      </c>
      <c r="K44" s="44">
        <f>SUM(K45:K50)</f>
        <v>-30</v>
      </c>
      <c r="L44" s="43">
        <f t="shared" ref="L44:L50" si="18">I44/D44</f>
        <v>0</v>
      </c>
      <c r="M44" s="44">
        <f>SUM(M45:M50)</f>
        <v>0</v>
      </c>
      <c r="N44" s="43">
        <v>0</v>
      </c>
    </row>
    <row r="45" spans="1:14" s="11" customFormat="1" ht="13.5" hidden="1" customHeight="1" x14ac:dyDescent="0.2">
      <c r="A45" s="45" t="s">
        <v>6</v>
      </c>
      <c r="B45" s="19"/>
      <c r="C45" s="19"/>
      <c r="D45" s="19"/>
      <c r="E45" s="19"/>
      <c r="F45" s="20">
        <f>E45/E75</f>
        <v>0</v>
      </c>
      <c r="G45" s="19">
        <f t="shared" ref="G45:G50" si="19">E45-D45</f>
        <v>0</v>
      </c>
      <c r="H45" s="20" t="e">
        <f t="shared" si="17"/>
        <v>#DIV/0!</v>
      </c>
      <c r="I45" s="19"/>
      <c r="J45" s="18">
        <f>I45/I75</f>
        <v>0</v>
      </c>
      <c r="K45" s="17">
        <f t="shared" ref="K45:K50" si="20">I45-D45</f>
        <v>0</v>
      </c>
      <c r="L45" s="18" t="e">
        <f t="shared" si="18"/>
        <v>#DIV/0!</v>
      </c>
      <c r="M45" s="17">
        <f t="shared" ref="M45:M50" si="21">I45-E45</f>
        <v>0</v>
      </c>
      <c r="N45" s="46" t="e">
        <f t="shared" ref="N45:N50" si="22">I45/E45</f>
        <v>#DIV/0!</v>
      </c>
    </row>
    <row r="46" spans="1:14" s="11" customFormat="1" ht="11.25" hidden="1" customHeight="1" x14ac:dyDescent="0.2">
      <c r="A46" s="45" t="s">
        <v>7</v>
      </c>
      <c r="B46" s="19"/>
      <c r="C46" s="19"/>
      <c r="D46" s="19"/>
      <c r="E46" s="19"/>
      <c r="F46" s="20">
        <f>E46/E75</f>
        <v>0</v>
      </c>
      <c r="G46" s="19">
        <f t="shared" si="19"/>
        <v>0</v>
      </c>
      <c r="H46" s="20" t="e">
        <f t="shared" si="17"/>
        <v>#DIV/0!</v>
      </c>
      <c r="I46" s="19"/>
      <c r="J46" s="18">
        <f>I46/I75</f>
        <v>0</v>
      </c>
      <c r="K46" s="17">
        <f t="shared" si="20"/>
        <v>0</v>
      </c>
      <c r="L46" s="18" t="e">
        <f t="shared" si="18"/>
        <v>#DIV/0!</v>
      </c>
      <c r="M46" s="17">
        <f t="shared" si="21"/>
        <v>0</v>
      </c>
      <c r="N46" s="46" t="e">
        <f t="shared" si="22"/>
        <v>#DIV/0!</v>
      </c>
    </row>
    <row r="47" spans="1:14" s="11" customFormat="1" ht="18" customHeight="1" x14ac:dyDescent="0.2">
      <c r="A47" s="45" t="s">
        <v>65</v>
      </c>
      <c r="B47" s="19"/>
      <c r="C47" s="19">
        <v>0</v>
      </c>
      <c r="D47" s="19">
        <v>30</v>
      </c>
      <c r="E47" s="19">
        <v>0</v>
      </c>
      <c r="F47" s="20">
        <f>E47/E75</f>
        <v>0</v>
      </c>
      <c r="G47" s="19">
        <f t="shared" si="19"/>
        <v>-30</v>
      </c>
      <c r="H47" s="20">
        <f t="shared" si="17"/>
        <v>0</v>
      </c>
      <c r="I47" s="19">
        <v>0</v>
      </c>
      <c r="J47" s="18">
        <f>I47/I75</f>
        <v>0</v>
      </c>
      <c r="K47" s="17">
        <f t="shared" si="20"/>
        <v>-30</v>
      </c>
      <c r="L47" s="18">
        <f t="shared" si="18"/>
        <v>0</v>
      </c>
      <c r="M47" s="17">
        <f t="shared" si="21"/>
        <v>0</v>
      </c>
      <c r="N47" s="46">
        <v>0</v>
      </c>
    </row>
    <row r="48" spans="1:14" s="11" customFormat="1" ht="0.75" hidden="1" customHeight="1" x14ac:dyDescent="0.2">
      <c r="A48" s="45" t="s">
        <v>49</v>
      </c>
      <c r="B48" s="19"/>
      <c r="C48" s="19"/>
      <c r="D48" s="19"/>
      <c r="E48" s="19"/>
      <c r="F48" s="20">
        <f>E48/E75</f>
        <v>0</v>
      </c>
      <c r="G48" s="19">
        <f t="shared" si="19"/>
        <v>0</v>
      </c>
      <c r="H48" s="20" t="e">
        <f t="shared" si="17"/>
        <v>#DIV/0!</v>
      </c>
      <c r="I48" s="19"/>
      <c r="J48" s="18">
        <f>I48/I75</f>
        <v>0</v>
      </c>
      <c r="K48" s="17">
        <f t="shared" si="20"/>
        <v>0</v>
      </c>
      <c r="L48" s="18" t="e">
        <f t="shared" si="18"/>
        <v>#DIV/0!</v>
      </c>
      <c r="M48" s="17">
        <f t="shared" si="21"/>
        <v>0</v>
      </c>
      <c r="N48" s="46" t="e">
        <f t="shared" si="22"/>
        <v>#DIV/0!</v>
      </c>
    </row>
    <row r="49" spans="1:14" s="11" customFormat="1" ht="12.75" hidden="1" customHeight="1" x14ac:dyDescent="0.2">
      <c r="A49" s="45" t="s">
        <v>50</v>
      </c>
      <c r="B49" s="19"/>
      <c r="C49" s="19"/>
      <c r="D49" s="19"/>
      <c r="E49" s="19"/>
      <c r="F49" s="20">
        <f>E49/E75</f>
        <v>0</v>
      </c>
      <c r="G49" s="19">
        <f t="shared" si="19"/>
        <v>0</v>
      </c>
      <c r="H49" s="20" t="e">
        <f t="shared" si="17"/>
        <v>#DIV/0!</v>
      </c>
      <c r="I49" s="19"/>
      <c r="J49" s="18">
        <f>I49/I75</f>
        <v>0</v>
      </c>
      <c r="K49" s="17">
        <f t="shared" si="20"/>
        <v>0</v>
      </c>
      <c r="L49" s="18" t="e">
        <f t="shared" si="18"/>
        <v>#DIV/0!</v>
      </c>
      <c r="M49" s="17">
        <f t="shared" si="21"/>
        <v>0</v>
      </c>
      <c r="N49" s="46" t="e">
        <f t="shared" si="22"/>
        <v>#DIV/0!</v>
      </c>
    </row>
    <row r="50" spans="1:14" s="11" customFormat="1" ht="9" hidden="1" customHeight="1" x14ac:dyDescent="0.2">
      <c r="A50" s="45" t="s">
        <v>8</v>
      </c>
      <c r="B50" s="19"/>
      <c r="C50" s="19"/>
      <c r="D50" s="19"/>
      <c r="E50" s="19"/>
      <c r="F50" s="20">
        <f>E50/E75</f>
        <v>0</v>
      </c>
      <c r="G50" s="19">
        <f t="shared" si="19"/>
        <v>0</v>
      </c>
      <c r="H50" s="20" t="e">
        <f t="shared" si="17"/>
        <v>#DIV/0!</v>
      </c>
      <c r="I50" s="19"/>
      <c r="J50" s="18">
        <f>I50/I75</f>
        <v>0</v>
      </c>
      <c r="K50" s="17">
        <f t="shared" si="20"/>
        <v>0</v>
      </c>
      <c r="L50" s="18" t="e">
        <f t="shared" si="18"/>
        <v>#DIV/0!</v>
      </c>
      <c r="M50" s="17">
        <f t="shared" si="21"/>
        <v>0</v>
      </c>
      <c r="N50" s="46" t="e">
        <f t="shared" si="22"/>
        <v>#DIV/0!</v>
      </c>
    </row>
    <row r="51" spans="1:14" s="11" customFormat="1" ht="9.75" hidden="1" customHeight="1" x14ac:dyDescent="0.2">
      <c r="A51" s="50"/>
      <c r="B51" s="36"/>
      <c r="C51" s="36"/>
      <c r="D51" s="36"/>
      <c r="E51" s="36"/>
      <c r="F51" s="35"/>
      <c r="G51" s="36"/>
      <c r="H51" s="35"/>
      <c r="I51" s="36"/>
      <c r="J51" s="37"/>
      <c r="K51" s="38"/>
      <c r="L51" s="37"/>
      <c r="M51" s="38"/>
      <c r="N51" s="39"/>
    </row>
    <row r="52" spans="1:14" s="11" customFormat="1" ht="16.5" hidden="1" customHeight="1" x14ac:dyDescent="0.2">
      <c r="A52" s="47" t="s">
        <v>39</v>
      </c>
      <c r="B52" s="41">
        <f>SUM(B53:B54)</f>
        <v>0</v>
      </c>
      <c r="C52" s="41">
        <f>SUM(C53:C54)</f>
        <v>0</v>
      </c>
      <c r="D52" s="41">
        <f>SUM(D53:D54)</f>
        <v>0</v>
      </c>
      <c r="E52" s="41">
        <f>SUM(E53:E54)</f>
        <v>0</v>
      </c>
      <c r="F52" s="42">
        <f>E52/E75</f>
        <v>0</v>
      </c>
      <c r="G52" s="41">
        <f>SUM(G53:G54)</f>
        <v>0</v>
      </c>
      <c r="H52" s="42" t="e">
        <f>E52/D52</f>
        <v>#DIV/0!</v>
      </c>
      <c r="I52" s="41">
        <f>SUM(I53:I54)</f>
        <v>0</v>
      </c>
      <c r="J52" s="43">
        <f>I52/I75</f>
        <v>0</v>
      </c>
      <c r="K52" s="44">
        <f>SUM(K53:K54)</f>
        <v>0</v>
      </c>
      <c r="L52" s="43" t="e">
        <f>I52/D52</f>
        <v>#DIV/0!</v>
      </c>
      <c r="M52" s="44">
        <f>SUM(M53:M54)</f>
        <v>0</v>
      </c>
      <c r="N52" s="43" t="e">
        <f>I52/E52</f>
        <v>#DIV/0!</v>
      </c>
    </row>
    <row r="53" spans="1:14" s="11" customFormat="1" ht="6" hidden="1" customHeight="1" x14ac:dyDescent="0.2">
      <c r="A53" s="45" t="s">
        <v>15</v>
      </c>
      <c r="B53" s="19"/>
      <c r="C53" s="19"/>
      <c r="D53" s="19"/>
      <c r="E53" s="19"/>
      <c r="F53" s="20">
        <f>E53/E75</f>
        <v>0</v>
      </c>
      <c r="G53" s="19">
        <f>E53-D53</f>
        <v>0</v>
      </c>
      <c r="H53" s="20" t="e">
        <f>E53/D53</f>
        <v>#DIV/0!</v>
      </c>
      <c r="I53" s="19"/>
      <c r="J53" s="18">
        <f>I53/I75</f>
        <v>0</v>
      </c>
      <c r="K53" s="17">
        <f>I53-D53</f>
        <v>0</v>
      </c>
      <c r="L53" s="18" t="e">
        <f>I53/D53</f>
        <v>#DIV/0!</v>
      </c>
      <c r="M53" s="17">
        <f>I53-E53</f>
        <v>0</v>
      </c>
      <c r="N53" s="46" t="e">
        <f>I53/E53</f>
        <v>#DIV/0!</v>
      </c>
    </row>
    <row r="54" spans="1:14" s="11" customFormat="1" ht="8.25" hidden="1" customHeight="1" x14ac:dyDescent="0.2">
      <c r="A54" s="45" t="s">
        <v>21</v>
      </c>
      <c r="B54" s="19"/>
      <c r="C54" s="19"/>
      <c r="D54" s="19"/>
      <c r="E54" s="19"/>
      <c r="F54" s="20">
        <f>E54/E75</f>
        <v>0</v>
      </c>
      <c r="G54" s="19">
        <f>E54-D54</f>
        <v>0</v>
      </c>
      <c r="H54" s="20" t="e">
        <f>E54/D54</f>
        <v>#DIV/0!</v>
      </c>
      <c r="I54" s="19">
        <v>0</v>
      </c>
      <c r="J54" s="18">
        <f>I54/I75</f>
        <v>0</v>
      </c>
      <c r="K54" s="17">
        <f>I54-D54</f>
        <v>0</v>
      </c>
      <c r="L54" s="18" t="e">
        <f>I54/D54</f>
        <v>#DIV/0!</v>
      </c>
      <c r="M54" s="17">
        <f>I54-E54</f>
        <v>0</v>
      </c>
      <c r="N54" s="46" t="e">
        <f>I54/E54</f>
        <v>#DIV/0!</v>
      </c>
    </row>
    <row r="55" spans="1:14" s="11" customFormat="1" ht="12" hidden="1" customHeight="1" x14ac:dyDescent="0.2">
      <c r="A55" s="50"/>
      <c r="B55" s="36"/>
      <c r="C55" s="36"/>
      <c r="D55" s="36"/>
      <c r="E55" s="36"/>
      <c r="F55" s="35"/>
      <c r="G55" s="36"/>
      <c r="H55" s="35"/>
      <c r="I55" s="36"/>
      <c r="J55" s="37"/>
      <c r="K55" s="38"/>
      <c r="L55" s="37"/>
      <c r="M55" s="38"/>
      <c r="N55" s="39"/>
    </row>
    <row r="56" spans="1:14" s="11" customFormat="1" ht="15" hidden="1" customHeight="1" x14ac:dyDescent="0.2">
      <c r="A56" s="47" t="s">
        <v>40</v>
      </c>
      <c r="B56" s="41">
        <f>SUM(B57:B58)</f>
        <v>0</v>
      </c>
      <c r="C56" s="41">
        <f>SUM(C57:C58)</f>
        <v>0</v>
      </c>
      <c r="D56" s="41">
        <f>SUM(D57:D58)</f>
        <v>0</v>
      </c>
      <c r="E56" s="41">
        <f>SUM(E57:E58)</f>
        <v>0</v>
      </c>
      <c r="F56" s="42">
        <f>E56/E75</f>
        <v>0</v>
      </c>
      <c r="G56" s="41">
        <f>SUM(G57:G58)</f>
        <v>0</v>
      </c>
      <c r="H56" s="42" t="e">
        <f>E56/D56</f>
        <v>#DIV/0!</v>
      </c>
      <c r="I56" s="41">
        <f>SUM(I57:I58)</f>
        <v>0</v>
      </c>
      <c r="J56" s="43">
        <f>I56/I75</f>
        <v>0</v>
      </c>
      <c r="K56" s="44">
        <f>SUM(K57:K58)</f>
        <v>0</v>
      </c>
      <c r="L56" s="43" t="e">
        <f>I56/D56</f>
        <v>#DIV/0!</v>
      </c>
      <c r="M56" s="44">
        <f>SUM(M57:M58)</f>
        <v>0</v>
      </c>
      <c r="N56" s="43" t="e">
        <f>I56/E56</f>
        <v>#DIV/0!</v>
      </c>
    </row>
    <row r="57" spans="1:14" s="11" customFormat="1" ht="8.25" hidden="1" customHeight="1" x14ac:dyDescent="0.2">
      <c r="A57" s="45" t="s">
        <v>19</v>
      </c>
      <c r="B57" s="19"/>
      <c r="C57" s="19"/>
      <c r="D57" s="19"/>
      <c r="E57" s="19"/>
      <c r="F57" s="20">
        <f>E57/E75</f>
        <v>0</v>
      </c>
      <c r="G57" s="19">
        <f>E57-D57</f>
        <v>0</v>
      </c>
      <c r="H57" s="20" t="e">
        <f>E57/D57</f>
        <v>#DIV/0!</v>
      </c>
      <c r="I57" s="19"/>
      <c r="J57" s="18">
        <f>I57/I75</f>
        <v>0</v>
      </c>
      <c r="K57" s="17">
        <f>I57-D57</f>
        <v>0</v>
      </c>
      <c r="L57" s="18" t="e">
        <f>I57/D57</f>
        <v>#DIV/0!</v>
      </c>
      <c r="M57" s="17">
        <f>I57-E57</f>
        <v>0</v>
      </c>
      <c r="N57" s="46" t="e">
        <f>I57/E57</f>
        <v>#DIV/0!</v>
      </c>
    </row>
    <row r="58" spans="1:14" s="11" customFormat="1" ht="12.75" hidden="1" customHeight="1" x14ac:dyDescent="0.2">
      <c r="A58" s="45" t="s">
        <v>41</v>
      </c>
      <c r="B58" s="19"/>
      <c r="C58" s="19"/>
      <c r="D58" s="19"/>
      <c r="E58" s="19"/>
      <c r="F58" s="20">
        <f>E58/E75</f>
        <v>0</v>
      </c>
      <c r="G58" s="19">
        <f>E58-D58</f>
        <v>0</v>
      </c>
      <c r="H58" s="20" t="s">
        <v>23</v>
      </c>
      <c r="I58" s="19"/>
      <c r="J58" s="18">
        <f>I58/I75</f>
        <v>0</v>
      </c>
      <c r="K58" s="17">
        <f>I58-D58</f>
        <v>0</v>
      </c>
      <c r="L58" s="20" t="s">
        <v>23</v>
      </c>
      <c r="M58" s="17">
        <f>I58-E58</f>
        <v>0</v>
      </c>
      <c r="N58" s="51" t="s">
        <v>23</v>
      </c>
    </row>
    <row r="59" spans="1:14" s="11" customFormat="1" ht="14.25" hidden="1" customHeight="1" x14ac:dyDescent="0.2">
      <c r="A59" s="50"/>
      <c r="B59" s="36"/>
      <c r="C59" s="36"/>
      <c r="D59" s="36"/>
      <c r="E59" s="36"/>
      <c r="F59" s="35"/>
      <c r="G59" s="36"/>
      <c r="H59" s="35"/>
      <c r="I59" s="36"/>
      <c r="J59" s="37"/>
      <c r="K59" s="38"/>
      <c r="L59" s="37"/>
      <c r="M59" s="38"/>
      <c r="N59" s="39"/>
    </row>
    <row r="60" spans="1:14" s="11" customFormat="1" x14ac:dyDescent="0.2">
      <c r="A60" s="47" t="s">
        <v>9</v>
      </c>
      <c r="B60" s="41">
        <f>SUM(B61:B64)</f>
        <v>3712.8</v>
      </c>
      <c r="C60" s="41">
        <f>SUM(C61:C64)</f>
        <v>4019</v>
      </c>
      <c r="D60" s="41">
        <f>SUM(D61:D64)</f>
        <v>4019</v>
      </c>
      <c r="E60" s="41">
        <f>SUM(E61:E64)</f>
        <v>4019</v>
      </c>
      <c r="F60" s="42">
        <f>E60/E75</f>
        <v>0.11188379007382827</v>
      </c>
      <c r="G60" s="41">
        <f>SUM(G61:G64)</f>
        <v>0</v>
      </c>
      <c r="H60" s="42">
        <f>E60/D60</f>
        <v>1</v>
      </c>
      <c r="I60" s="41">
        <f>SUM(I61:I64)</f>
        <v>3917.5</v>
      </c>
      <c r="J60" s="43">
        <f>I60/I75</f>
        <v>0.11174817794132332</v>
      </c>
      <c r="K60" s="44">
        <f>SUM(K61:K64)</f>
        <v>-101.50000000000009</v>
      </c>
      <c r="L60" s="43">
        <f>I60/D60</f>
        <v>0.97474496143319234</v>
      </c>
      <c r="M60" s="44">
        <f>SUM(M61:M64)</f>
        <v>-101.50000000000009</v>
      </c>
      <c r="N60" s="43">
        <f>I60/E60</f>
        <v>0.97474496143319234</v>
      </c>
    </row>
    <row r="61" spans="1:14" s="11" customFormat="1" ht="18" customHeight="1" x14ac:dyDescent="0.2">
      <c r="A61" s="45" t="s">
        <v>57</v>
      </c>
      <c r="B61" s="19">
        <v>3087.8</v>
      </c>
      <c r="C61" s="19">
        <v>3930</v>
      </c>
      <c r="D61" s="19">
        <v>3930</v>
      </c>
      <c r="E61" s="19">
        <v>3930</v>
      </c>
      <c r="F61" s="20">
        <f>E61/E75</f>
        <v>0.10940614456087214</v>
      </c>
      <c r="G61" s="19">
        <f>E61-D61</f>
        <v>0</v>
      </c>
      <c r="H61" s="20">
        <f>E61/D61</f>
        <v>1</v>
      </c>
      <c r="I61" s="19">
        <v>3737.6</v>
      </c>
      <c r="J61" s="18">
        <f>I61/I75</f>
        <v>0.1066164619970619</v>
      </c>
      <c r="K61" s="17">
        <f>I61-D61</f>
        <v>-192.40000000000009</v>
      </c>
      <c r="L61" s="18">
        <f>I61/D61</f>
        <v>0.9510432569974554</v>
      </c>
      <c r="M61" s="17">
        <f>I61-E61</f>
        <v>-192.40000000000009</v>
      </c>
      <c r="N61" s="46">
        <f>I61/E61</f>
        <v>0.9510432569974554</v>
      </c>
    </row>
    <row r="62" spans="1:14" s="11" customFormat="1" ht="18.75" customHeight="1" x14ac:dyDescent="0.2">
      <c r="A62" s="45" t="s">
        <v>18</v>
      </c>
      <c r="B62" s="19">
        <v>625</v>
      </c>
      <c r="C62" s="19">
        <v>89</v>
      </c>
      <c r="D62" s="19">
        <v>89</v>
      </c>
      <c r="E62" s="19">
        <v>89</v>
      </c>
      <c r="F62" s="20">
        <f>E62/E75</f>
        <v>2.4776455129561373E-3</v>
      </c>
      <c r="G62" s="19">
        <f>E62-D62</f>
        <v>0</v>
      </c>
      <c r="H62" s="20">
        <f>E62/D62</f>
        <v>1</v>
      </c>
      <c r="I62" s="19">
        <v>89</v>
      </c>
      <c r="J62" s="18">
        <f>I62/I75</f>
        <v>2.5387588606963049E-3</v>
      </c>
      <c r="K62" s="17">
        <f>I62-D62</f>
        <v>0</v>
      </c>
      <c r="L62" s="18">
        <f>I62/D62</f>
        <v>1</v>
      </c>
      <c r="M62" s="17">
        <f>I62-E62</f>
        <v>0</v>
      </c>
      <c r="N62" s="46">
        <f>I62/E62</f>
        <v>1</v>
      </c>
    </row>
    <row r="63" spans="1:14" s="11" customFormat="1" hidden="1" x14ac:dyDescent="0.2">
      <c r="A63" s="45" t="s">
        <v>22</v>
      </c>
      <c r="B63" s="19"/>
      <c r="C63" s="19"/>
      <c r="D63" s="19"/>
      <c r="E63" s="19"/>
      <c r="F63" s="20">
        <f>E63/E75</f>
        <v>0</v>
      </c>
      <c r="G63" s="19">
        <f>E63-D63</f>
        <v>0</v>
      </c>
      <c r="H63" s="20" t="e">
        <f>E63/D63</f>
        <v>#DIV/0!</v>
      </c>
      <c r="I63" s="19"/>
      <c r="J63" s="18">
        <f>I63/I75</f>
        <v>0</v>
      </c>
      <c r="K63" s="17">
        <f>I63-D63</f>
        <v>0</v>
      </c>
      <c r="L63" s="18" t="e">
        <f t="shared" ref="L63" si="23">I63/D63</f>
        <v>#DIV/0!</v>
      </c>
      <c r="M63" s="17">
        <f>I63-E63</f>
        <v>0</v>
      </c>
      <c r="N63" s="46" t="e">
        <f t="shared" ref="N63" si="24">I63/E63</f>
        <v>#DIV/0!</v>
      </c>
    </row>
    <row r="64" spans="1:14" s="11" customFormat="1" ht="20.25" customHeight="1" x14ac:dyDescent="0.2">
      <c r="A64" s="45" t="s">
        <v>16</v>
      </c>
      <c r="B64" s="19">
        <v>0</v>
      </c>
      <c r="C64" s="19">
        <v>0</v>
      </c>
      <c r="D64" s="19">
        <v>0</v>
      </c>
      <c r="E64" s="19">
        <v>0</v>
      </c>
      <c r="F64" s="20">
        <f>E64/E75</f>
        <v>0</v>
      </c>
      <c r="G64" s="19">
        <f>E64-D64</f>
        <v>0</v>
      </c>
      <c r="H64" s="20" t="s">
        <v>23</v>
      </c>
      <c r="I64" s="19">
        <v>90.9</v>
      </c>
      <c r="J64" s="18">
        <f>I64/I75</f>
        <v>2.5929570835651027E-3</v>
      </c>
      <c r="K64" s="17">
        <f>I64-D64</f>
        <v>90.9</v>
      </c>
      <c r="L64" s="20" t="s">
        <v>23</v>
      </c>
      <c r="M64" s="17">
        <f>I64-E64</f>
        <v>90.9</v>
      </c>
      <c r="N64" s="51" t="s">
        <v>23</v>
      </c>
    </row>
    <row r="65" spans="1:14" s="11" customFormat="1" ht="5.25" hidden="1" customHeight="1" x14ac:dyDescent="0.2">
      <c r="A65" s="45"/>
      <c r="B65" s="19"/>
      <c r="C65" s="19"/>
      <c r="D65" s="36"/>
      <c r="E65" s="36"/>
      <c r="F65" s="35"/>
      <c r="G65" s="36"/>
      <c r="H65" s="35"/>
      <c r="I65" s="36"/>
      <c r="J65" s="37"/>
      <c r="K65" s="38"/>
      <c r="L65" s="37"/>
      <c r="M65" s="38"/>
      <c r="N65" s="64"/>
    </row>
    <row r="66" spans="1:14" s="11" customFormat="1" ht="19.5" customHeight="1" x14ac:dyDescent="0.2">
      <c r="A66" s="47" t="s">
        <v>42</v>
      </c>
      <c r="B66" s="41">
        <f>SUM(B67:B68)</f>
        <v>0</v>
      </c>
      <c r="C66" s="41">
        <f>SUM(C67:C68)</f>
        <v>90</v>
      </c>
      <c r="D66" s="41">
        <f>SUM(D67:D68)</f>
        <v>60</v>
      </c>
      <c r="E66" s="41">
        <f>SUM(E67:E68)</f>
        <v>0</v>
      </c>
      <c r="F66" s="42">
        <f>E66/E75</f>
        <v>0</v>
      </c>
      <c r="G66" s="41">
        <f>SUM(G67:G68)</f>
        <v>-60</v>
      </c>
      <c r="H66" s="42">
        <f>E66/D66</f>
        <v>0</v>
      </c>
      <c r="I66" s="41">
        <f>SUM(I67:I68)</f>
        <v>0</v>
      </c>
      <c r="J66" s="43">
        <f>I66/I75</f>
        <v>0</v>
      </c>
      <c r="K66" s="44">
        <f>SUM(K67:K68)</f>
        <v>-60</v>
      </c>
      <c r="L66" s="43">
        <f>I66/D66</f>
        <v>0</v>
      </c>
      <c r="M66" s="44">
        <f>SUM(M67:M68)</f>
        <v>0</v>
      </c>
      <c r="N66" s="42" t="s">
        <v>23</v>
      </c>
    </row>
    <row r="67" spans="1:14" s="11" customFormat="1" ht="18" customHeight="1" x14ac:dyDescent="0.2">
      <c r="A67" s="45" t="s">
        <v>43</v>
      </c>
      <c r="B67" s="19">
        <v>0</v>
      </c>
      <c r="C67" s="19">
        <v>90</v>
      </c>
      <c r="D67" s="19">
        <v>60</v>
      </c>
      <c r="E67" s="19">
        <v>0</v>
      </c>
      <c r="F67" s="20">
        <f>E67/E75</f>
        <v>0</v>
      </c>
      <c r="G67" s="19">
        <f>E67-D67</f>
        <v>-60</v>
      </c>
      <c r="H67" s="20">
        <f>E67/D67</f>
        <v>0</v>
      </c>
      <c r="I67" s="19">
        <v>0</v>
      </c>
      <c r="J67" s="18">
        <f>I67/I75</f>
        <v>0</v>
      </c>
      <c r="K67" s="17">
        <f>I67-D67</f>
        <v>-60</v>
      </c>
      <c r="L67" s="18">
        <f>I67/D67</f>
        <v>0</v>
      </c>
      <c r="M67" s="17">
        <f>I67-E67</f>
        <v>0</v>
      </c>
      <c r="N67" s="51" t="s">
        <v>23</v>
      </c>
    </row>
    <row r="68" spans="1:14" s="11" customFormat="1" hidden="1" x14ac:dyDescent="0.2">
      <c r="A68" s="45" t="s">
        <v>44</v>
      </c>
      <c r="B68" s="19"/>
      <c r="C68" s="19"/>
      <c r="D68" s="19"/>
      <c r="E68" s="19"/>
      <c r="F68" s="20">
        <f>E68/E75</f>
        <v>0</v>
      </c>
      <c r="G68" s="19">
        <f>E68-D68</f>
        <v>0</v>
      </c>
      <c r="H68" s="20" t="e">
        <f>E68/D68</f>
        <v>#DIV/0!</v>
      </c>
      <c r="I68" s="19"/>
      <c r="J68" s="18">
        <f>I68/I75</f>
        <v>0</v>
      </c>
      <c r="K68" s="17">
        <f>I68-D68</f>
        <v>0</v>
      </c>
      <c r="L68" s="18" t="e">
        <f>I68/D68</f>
        <v>#DIV/0!</v>
      </c>
      <c r="M68" s="17">
        <f>I68-E68</f>
        <v>0</v>
      </c>
      <c r="N68" s="51" t="e">
        <f>I68/E68</f>
        <v>#DIV/0!</v>
      </c>
    </row>
    <row r="69" spans="1:14" s="11" customFormat="1" ht="0.75" customHeight="1" x14ac:dyDescent="0.2">
      <c r="A69" s="45"/>
      <c r="B69" s="19"/>
      <c r="C69" s="19"/>
      <c r="D69" s="19"/>
      <c r="E69" s="19"/>
      <c r="F69" s="20"/>
      <c r="G69" s="19"/>
      <c r="H69" s="20"/>
      <c r="I69" s="19"/>
      <c r="J69" s="18"/>
      <c r="K69" s="17"/>
      <c r="L69" s="18"/>
      <c r="M69" s="17"/>
      <c r="N69" s="51"/>
    </row>
    <row r="70" spans="1:14" s="11" customFormat="1" ht="37.5" customHeight="1" x14ac:dyDescent="0.2">
      <c r="A70" s="47" t="s">
        <v>74</v>
      </c>
      <c r="B70" s="41">
        <f>SUM(B71:B73)</f>
        <v>0</v>
      </c>
      <c r="C70" s="41">
        <f>SUM(C71:C73)</f>
        <v>0</v>
      </c>
      <c r="D70" s="41">
        <f>SUM(D71:D73)</f>
        <v>0</v>
      </c>
      <c r="E70" s="41">
        <f>SUM(E71:E73)</f>
        <v>0</v>
      </c>
      <c r="F70" s="42">
        <f>E70/E75</f>
        <v>0</v>
      </c>
      <c r="G70" s="41">
        <f>E70-D70</f>
        <v>0</v>
      </c>
      <c r="H70" s="42" t="s">
        <v>23</v>
      </c>
      <c r="I70" s="41">
        <f>SUM(I71:I73)</f>
        <v>1490.2</v>
      </c>
      <c r="J70" s="43">
        <f>I70/I75</f>
        <v>4.2508521957411616E-2</v>
      </c>
      <c r="K70" s="44">
        <f>I70-D70</f>
        <v>1490.2</v>
      </c>
      <c r="L70" s="42" t="s">
        <v>23</v>
      </c>
      <c r="M70" s="44">
        <f>I70-E70</f>
        <v>1490.2</v>
      </c>
      <c r="N70" s="42" t="s">
        <v>23</v>
      </c>
    </row>
    <row r="71" spans="1:14" s="11" customFormat="1" ht="27.75" hidden="1" customHeight="1" x14ac:dyDescent="0.2">
      <c r="A71" s="45" t="s">
        <v>45</v>
      </c>
      <c r="B71" s="19"/>
      <c r="C71" s="19"/>
      <c r="D71" s="19"/>
      <c r="E71" s="19"/>
      <c r="F71" s="20">
        <f>E71/E75</f>
        <v>0</v>
      </c>
      <c r="G71" s="19">
        <f>E71-D71</f>
        <v>0</v>
      </c>
      <c r="H71" s="20" t="e">
        <f>E71/D71</f>
        <v>#DIV/0!</v>
      </c>
      <c r="I71" s="19"/>
      <c r="J71" s="18">
        <f>I71/I75</f>
        <v>0</v>
      </c>
      <c r="K71" s="17">
        <f>I71-D71</f>
        <v>0</v>
      </c>
      <c r="L71" s="20" t="e">
        <f>I71/D71</f>
        <v>#DIV/0!</v>
      </c>
      <c r="M71" s="17">
        <f>I71-E71</f>
        <v>0</v>
      </c>
      <c r="N71" s="51" t="e">
        <f>I71/E71</f>
        <v>#DIV/0!</v>
      </c>
    </row>
    <row r="72" spans="1:14" s="11" customFormat="1" ht="8.25" hidden="1" customHeight="1" x14ac:dyDescent="0.2">
      <c r="A72" s="45" t="s">
        <v>46</v>
      </c>
      <c r="B72" s="19"/>
      <c r="C72" s="19"/>
      <c r="D72" s="19"/>
      <c r="E72" s="19"/>
      <c r="F72" s="20">
        <f>E72/E75</f>
        <v>0</v>
      </c>
      <c r="G72" s="19">
        <f>E72-D72</f>
        <v>0</v>
      </c>
      <c r="H72" s="20" t="e">
        <f>E72/D72</f>
        <v>#DIV/0!</v>
      </c>
      <c r="I72" s="19"/>
      <c r="J72" s="18">
        <f>I72/I75</f>
        <v>0</v>
      </c>
      <c r="K72" s="17">
        <f>I72-D72</f>
        <v>0</v>
      </c>
      <c r="L72" s="20" t="e">
        <f>I72/D72</f>
        <v>#DIV/0!</v>
      </c>
      <c r="M72" s="17">
        <f>I72-E72</f>
        <v>0</v>
      </c>
      <c r="N72" s="51" t="e">
        <f>I72/E72</f>
        <v>#DIV/0!</v>
      </c>
    </row>
    <row r="73" spans="1:14" s="11" customFormat="1" ht="27" customHeight="1" x14ac:dyDescent="0.2">
      <c r="A73" s="45" t="s">
        <v>75</v>
      </c>
      <c r="B73" s="19"/>
      <c r="C73" s="19">
        <v>0</v>
      </c>
      <c r="D73" s="19">
        <v>0</v>
      </c>
      <c r="E73" s="19">
        <v>0</v>
      </c>
      <c r="F73" s="20">
        <f>E73/E75</f>
        <v>0</v>
      </c>
      <c r="G73" s="19">
        <f>E73-D73</f>
        <v>0</v>
      </c>
      <c r="H73" s="20" t="s">
        <v>23</v>
      </c>
      <c r="I73" s="19">
        <v>1490.2</v>
      </c>
      <c r="J73" s="18">
        <f>I73/I75</f>
        <v>4.2508521957411616E-2</v>
      </c>
      <c r="K73" s="17">
        <f>I73-D73</f>
        <v>1490.2</v>
      </c>
      <c r="L73" s="20" t="s">
        <v>23</v>
      </c>
      <c r="M73" s="17">
        <f>I73-E73</f>
        <v>1490.2</v>
      </c>
      <c r="N73" s="51" t="s">
        <v>23</v>
      </c>
    </row>
    <row r="74" spans="1:14" s="10" customFormat="1" ht="22.5" hidden="1" customHeight="1" x14ac:dyDescent="0.2">
      <c r="A74" s="49"/>
      <c r="B74" s="36"/>
      <c r="C74" s="36"/>
      <c r="D74" s="36"/>
      <c r="E74" s="36"/>
      <c r="F74" s="35"/>
      <c r="G74" s="36"/>
      <c r="H74" s="35"/>
      <c r="I74" s="36"/>
      <c r="J74" s="37"/>
      <c r="K74" s="38"/>
      <c r="L74" s="37"/>
      <c r="M74" s="38"/>
      <c r="N74" s="39"/>
    </row>
    <row r="75" spans="1:14" s="11" customFormat="1" x14ac:dyDescent="0.2">
      <c r="A75" s="52" t="s">
        <v>10</v>
      </c>
      <c r="B75" s="53">
        <f>B10+B22+B25+B29+B36+B44+B52+B56+B60+B66+B70</f>
        <v>25375.8</v>
      </c>
      <c r="C75" s="53">
        <f>C10+C22+C25+C29+C36+C44+C52+C56+C60+C66+C70</f>
        <v>27461.1</v>
      </c>
      <c r="D75" s="53">
        <f>D10+D22+D25+D29+D36+D44+D52+D56+D60+D66+D70</f>
        <v>39595.600000000006</v>
      </c>
      <c r="E75" s="53">
        <f>E10+E22+E25+E29+E36+E44+E52+E56+E60+E66+E70</f>
        <v>35921.199999999997</v>
      </c>
      <c r="F75" s="54">
        <f>F10++F22+F25+F29+F36+F60+F66+F70</f>
        <v>1.0000000000000002</v>
      </c>
      <c r="G75" s="53">
        <f>G10+G22+G25+G29+G36+G44+G52+G56+G60+G66</f>
        <v>-3674.4</v>
      </c>
      <c r="H75" s="54">
        <f>E75/D75</f>
        <v>0.90720181030215463</v>
      </c>
      <c r="I75" s="53">
        <f>I10+I22+I25+I29+I36+I44+I52+I56+I60+I66+I70</f>
        <v>35056.499999999993</v>
      </c>
      <c r="J75" s="55">
        <f>J10+J22+J25+J29+J36+J44+J52+J60+J66+J70</f>
        <v>1.0000000000000002</v>
      </c>
      <c r="K75" s="56">
        <f>K10+K22+K25+K29+K36+K44+K52+K56+K60+K66+K70</f>
        <v>-4539.1000000000013</v>
      </c>
      <c r="L75" s="55">
        <f>I75/D75</f>
        <v>0.88536352524017792</v>
      </c>
      <c r="M75" s="56">
        <f>M22+M10+M25+M29+M36+M44+M52+M56+M60+M66+M70</f>
        <v>-864.70000000000141</v>
      </c>
      <c r="N75" s="55">
        <f>I75/E75</f>
        <v>0.97592786432524514</v>
      </c>
    </row>
    <row r="76" spans="1:14" x14ac:dyDescent="0.2">
      <c r="A76" s="22"/>
      <c r="B76" s="22"/>
      <c r="C76" s="12"/>
      <c r="D76" s="12"/>
      <c r="E76" s="13"/>
      <c r="F76" s="14"/>
      <c r="G76" s="12"/>
      <c r="H76" s="14"/>
      <c r="I76" s="12"/>
      <c r="J76" s="14"/>
      <c r="K76" s="12"/>
      <c r="L76" s="14"/>
      <c r="M76" s="12"/>
      <c r="N76" s="15"/>
    </row>
    <row r="77" spans="1:14" ht="15.75" x14ac:dyDescent="0.2">
      <c r="A77" s="23"/>
      <c r="B77" s="23"/>
      <c r="E77" s="3"/>
    </row>
    <row r="78" spans="1:14" x14ac:dyDescent="0.2">
      <c r="E78" s="3"/>
    </row>
    <row r="79" spans="1:14" x14ac:dyDescent="0.2">
      <c r="E79" s="3"/>
    </row>
    <row r="80" spans="1:14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</sheetData>
  <mergeCells count="16">
    <mergeCell ref="K1:N1"/>
    <mergeCell ref="C5:C7"/>
    <mergeCell ref="A4:A7"/>
    <mergeCell ref="A2:N2"/>
    <mergeCell ref="C3:H3"/>
    <mergeCell ref="D5:D7"/>
    <mergeCell ref="E5:E7"/>
    <mergeCell ref="F5:F7"/>
    <mergeCell ref="G5:H6"/>
    <mergeCell ref="C4:H4"/>
    <mergeCell ref="B5:B7"/>
    <mergeCell ref="I4:N4"/>
    <mergeCell ref="I5:I7"/>
    <mergeCell ref="J5:J7"/>
    <mergeCell ref="K5:L6"/>
    <mergeCell ref="M5:N6"/>
  </mergeCells>
  <phoneticPr fontId="0" type="noConversion"/>
  <pageMargins left="0.39370078740157483" right="0.39370078740157483" top="0.62" bottom="0" header="0" footer="0.11811023622047245"/>
  <pageSetup paperSize="9" scale="6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расходы</vt:lpstr>
      <vt:lpstr>'Приложение 2 расходы'!Область_печати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Сахарова Галина Александровна</cp:lastModifiedBy>
  <cp:lastPrinted>2020-12-14T11:40:35Z</cp:lastPrinted>
  <dcterms:created xsi:type="dcterms:W3CDTF">2007-02-19T15:18:48Z</dcterms:created>
  <dcterms:modified xsi:type="dcterms:W3CDTF">2020-12-14T11:56:47Z</dcterms:modified>
</cp:coreProperties>
</file>